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F:\2018\04_2018 Ústí - Dukla\"/>
    </mc:Choice>
  </mc:AlternateContent>
  <xr:revisionPtr revIDLastSave="0" documentId="13_ncr:1_{74F4DEDA-EBE2-4C48-B79E-07E485F36DD2}" xr6:coauthVersionLast="36" xr6:coauthVersionMax="36" xr10:uidLastSave="{00000000-0000-0000-0000-000000000000}"/>
  <bookViews>
    <workbookView xWindow="0" yWindow="0" windowWidth="17610" windowHeight="11265" activeTab="1" xr2:uid="{00000000-000D-0000-FFFF-FFFF00000000}"/>
  </bookViews>
  <sheets>
    <sheet name="Rekapitulace stavby" sheetId="1" r:id="rId1"/>
    <sheet name="03-2019 - SO 100 OBJEKTY ..." sheetId="2" r:id="rId2"/>
    <sheet name="03-2019-1 - Vedlejší a os..." sheetId="3" r:id="rId3"/>
    <sheet name="Pokyny pro vyplnění" sheetId="4" r:id="rId4"/>
  </sheets>
  <definedNames>
    <definedName name="_xlnm._FilterDatabase" localSheetId="1" hidden="1">'03-2019 - SO 100 OBJEKTY ...'!$C$85:$K$469</definedName>
    <definedName name="_xlnm._FilterDatabase" localSheetId="2" hidden="1">'03-2019-1 - Vedlejší a os...'!$C$76:$K$110</definedName>
    <definedName name="_xlnm.Print_Titles" localSheetId="1">'03-2019 - SO 100 OBJEKTY ...'!$85:$85</definedName>
    <definedName name="_xlnm.Print_Titles" localSheetId="2">'03-2019-1 - Vedlejší a os...'!$76:$76</definedName>
    <definedName name="_xlnm.Print_Titles" localSheetId="0">'Rekapitulace stavby'!$49:$49</definedName>
    <definedName name="_xlnm.Print_Area" localSheetId="1">'03-2019 - SO 100 OBJEKTY ...'!$C$4:$J$36,'03-2019 - SO 100 OBJEKTY ...'!$C$42:$J$67,'03-2019 - SO 100 OBJEKTY ...'!$C$73:$K$469</definedName>
    <definedName name="_xlnm.Print_Area" localSheetId="2">'03-2019-1 - Vedlejší a os...'!$C$4:$J$36,'03-2019-1 - Vedlejší a os...'!$C$42:$J$58,'03-2019-1 - Vedlejší a os...'!$C$64:$K$110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78" i="3" l="1"/>
  <c r="T77" i="3" s="1"/>
  <c r="P78" i="3"/>
  <c r="P77" i="3" s="1"/>
  <c r="AU53" i="1" s="1"/>
  <c r="AY53" i="1"/>
  <c r="AX53" i="1"/>
  <c r="F33" i="3"/>
  <c r="BC53" i="1" s="1"/>
  <c r="J31" i="3"/>
  <c r="AW53" i="1" s="1"/>
  <c r="BI108" i="3"/>
  <c r="BH108" i="3"/>
  <c r="BG108" i="3"/>
  <c r="BF108" i="3"/>
  <c r="BE108" i="3"/>
  <c r="T108" i="3"/>
  <c r="R108" i="3"/>
  <c r="P108" i="3"/>
  <c r="BK108" i="3"/>
  <c r="J108" i="3"/>
  <c r="BI102" i="3"/>
  <c r="BH102" i="3"/>
  <c r="BG102" i="3"/>
  <c r="BF102" i="3"/>
  <c r="BE102" i="3"/>
  <c r="T102" i="3"/>
  <c r="R102" i="3"/>
  <c r="P102" i="3"/>
  <c r="BK102" i="3"/>
  <c r="J102" i="3"/>
  <c r="BI98" i="3"/>
  <c r="BH98" i="3"/>
  <c r="BG98" i="3"/>
  <c r="BF98" i="3"/>
  <c r="BE98" i="3"/>
  <c r="T98" i="3"/>
  <c r="R98" i="3"/>
  <c r="P98" i="3"/>
  <c r="BK98" i="3"/>
  <c r="J98" i="3"/>
  <c r="BI93" i="3"/>
  <c r="BH93" i="3"/>
  <c r="BG93" i="3"/>
  <c r="BF93" i="3"/>
  <c r="BE93" i="3"/>
  <c r="T93" i="3"/>
  <c r="R93" i="3"/>
  <c r="P93" i="3"/>
  <c r="BK93" i="3"/>
  <c r="J93" i="3"/>
  <c r="BI90" i="3"/>
  <c r="BH90" i="3"/>
  <c r="BG90" i="3"/>
  <c r="BF90" i="3"/>
  <c r="BE90" i="3"/>
  <c r="T90" i="3"/>
  <c r="R90" i="3"/>
  <c r="P90" i="3"/>
  <c r="BK90" i="3"/>
  <c r="J90" i="3"/>
  <c r="BI85" i="3"/>
  <c r="BH85" i="3"/>
  <c r="BG85" i="3"/>
  <c r="BF85" i="3"/>
  <c r="BE85" i="3"/>
  <c r="T85" i="3"/>
  <c r="R85" i="3"/>
  <c r="P85" i="3"/>
  <c r="BK85" i="3"/>
  <c r="J85" i="3"/>
  <c r="BI82" i="3"/>
  <c r="BH82" i="3"/>
  <c r="BG82" i="3"/>
  <c r="BF82" i="3"/>
  <c r="BE82" i="3"/>
  <c r="T82" i="3"/>
  <c r="R82" i="3"/>
  <c r="P82" i="3"/>
  <c r="BK82" i="3"/>
  <c r="J82" i="3"/>
  <c r="BI79" i="3"/>
  <c r="F34" i="3" s="1"/>
  <c r="BD53" i="1" s="1"/>
  <c r="BH79" i="3"/>
  <c r="BG79" i="3"/>
  <c r="F32" i="3" s="1"/>
  <c r="BB53" i="1" s="1"/>
  <c r="BF79" i="3"/>
  <c r="F31" i="3" s="1"/>
  <c r="BA53" i="1" s="1"/>
  <c r="BE79" i="3"/>
  <c r="F30" i="3" s="1"/>
  <c r="AZ53" i="1" s="1"/>
  <c r="T79" i="3"/>
  <c r="R79" i="3"/>
  <c r="R78" i="3" s="1"/>
  <c r="R77" i="3" s="1"/>
  <c r="P79" i="3"/>
  <c r="BK79" i="3"/>
  <c r="BK78" i="3" s="1"/>
  <c r="J79" i="3"/>
  <c r="J73" i="3"/>
  <c r="F73" i="3"/>
  <c r="J71" i="3"/>
  <c r="F71" i="3"/>
  <c r="E69" i="3"/>
  <c r="F52" i="3"/>
  <c r="J51" i="3"/>
  <c r="F51" i="3"/>
  <c r="F49" i="3"/>
  <c r="E47" i="3"/>
  <c r="J18" i="3"/>
  <c r="E18" i="3"/>
  <c r="F74" i="3" s="1"/>
  <c r="J17" i="3"/>
  <c r="J12" i="3"/>
  <c r="J49" i="3" s="1"/>
  <c r="E7" i="3"/>
  <c r="E67" i="3" s="1"/>
  <c r="BK357" i="2"/>
  <c r="J357" i="2" s="1"/>
  <c r="J61" i="2" s="1"/>
  <c r="AY52" i="1"/>
  <c r="AX52" i="1"/>
  <c r="BI468" i="2"/>
  <c r="BH468" i="2"/>
  <c r="BG468" i="2"/>
  <c r="BF468" i="2"/>
  <c r="BE468" i="2"/>
  <c r="T468" i="2"/>
  <c r="R468" i="2"/>
  <c r="P468" i="2"/>
  <c r="BK468" i="2"/>
  <c r="J468" i="2"/>
  <c r="BI466" i="2"/>
  <c r="BH466" i="2"/>
  <c r="BG466" i="2"/>
  <c r="BF466" i="2"/>
  <c r="BE466" i="2"/>
  <c r="T466" i="2"/>
  <c r="R466" i="2"/>
  <c r="P466" i="2"/>
  <c r="BK466" i="2"/>
  <c r="J466" i="2"/>
  <c r="BI463" i="2"/>
  <c r="BH463" i="2"/>
  <c r="BG463" i="2"/>
  <c r="BF463" i="2"/>
  <c r="BE463" i="2"/>
  <c r="T463" i="2"/>
  <c r="R463" i="2"/>
  <c r="P463" i="2"/>
  <c r="BK463" i="2"/>
  <c r="J463" i="2"/>
  <c r="BI460" i="2"/>
  <c r="BH460" i="2"/>
  <c r="BG460" i="2"/>
  <c r="BF460" i="2"/>
  <c r="BE460" i="2"/>
  <c r="T460" i="2"/>
  <c r="R460" i="2"/>
  <c r="P460" i="2"/>
  <c r="BK460" i="2"/>
  <c r="J460" i="2"/>
  <c r="BI457" i="2"/>
  <c r="BH457" i="2"/>
  <c r="BG457" i="2"/>
  <c r="BF457" i="2"/>
  <c r="BE457" i="2"/>
  <c r="T457" i="2"/>
  <c r="R457" i="2"/>
  <c r="P457" i="2"/>
  <c r="BK457" i="2"/>
  <c r="J457" i="2"/>
  <c r="BI454" i="2"/>
  <c r="BH454" i="2"/>
  <c r="BG454" i="2"/>
  <c r="BF454" i="2"/>
  <c r="BE454" i="2"/>
  <c r="T454" i="2"/>
  <c r="R454" i="2"/>
  <c r="P454" i="2"/>
  <c r="BK454" i="2"/>
  <c r="J454" i="2"/>
  <c r="BI451" i="2"/>
  <c r="BH451" i="2"/>
  <c r="BG451" i="2"/>
  <c r="BF451" i="2"/>
  <c r="BE451" i="2"/>
  <c r="T451" i="2"/>
  <c r="R451" i="2"/>
  <c r="P451" i="2"/>
  <c r="BK451" i="2"/>
  <c r="J451" i="2"/>
  <c r="BI448" i="2"/>
  <c r="BH448" i="2"/>
  <c r="BG448" i="2"/>
  <c r="BF448" i="2"/>
  <c r="BE448" i="2"/>
  <c r="T448" i="2"/>
  <c r="T447" i="2" s="1"/>
  <c r="T446" i="2" s="1"/>
  <c r="R448" i="2"/>
  <c r="R447" i="2" s="1"/>
  <c r="R446" i="2" s="1"/>
  <c r="P448" i="2"/>
  <c r="P447" i="2" s="1"/>
  <c r="P446" i="2" s="1"/>
  <c r="BK448" i="2"/>
  <c r="BK447" i="2" s="1"/>
  <c r="J447" i="2" s="1"/>
  <c r="J66" i="2" s="1"/>
  <c r="J448" i="2"/>
  <c r="BI445" i="2"/>
  <c r="BH445" i="2"/>
  <c r="BG445" i="2"/>
  <c r="BF445" i="2"/>
  <c r="BE445" i="2"/>
  <c r="T445" i="2"/>
  <c r="T444" i="2" s="1"/>
  <c r="R445" i="2"/>
  <c r="R444" i="2" s="1"/>
  <c r="P445" i="2"/>
  <c r="P444" i="2" s="1"/>
  <c r="BK445" i="2"/>
  <c r="BK444" i="2" s="1"/>
  <c r="BK435" i="2" s="1"/>
  <c r="J435" i="2" s="1"/>
  <c r="J63" i="2" s="1"/>
  <c r="J445" i="2"/>
  <c r="BI442" i="2"/>
  <c r="BH442" i="2"/>
  <c r="BG442" i="2"/>
  <c r="BF442" i="2"/>
  <c r="T442" i="2"/>
  <c r="R442" i="2"/>
  <c r="P442" i="2"/>
  <c r="BK442" i="2"/>
  <c r="J442" i="2"/>
  <c r="BE442" i="2" s="1"/>
  <c r="BI440" i="2"/>
  <c r="BH440" i="2"/>
  <c r="BG440" i="2"/>
  <c r="BF440" i="2"/>
  <c r="T440" i="2"/>
  <c r="R440" i="2"/>
  <c r="P440" i="2"/>
  <c r="BK440" i="2"/>
  <c r="J440" i="2"/>
  <c r="BE440" i="2" s="1"/>
  <c r="BI437" i="2"/>
  <c r="BH437" i="2"/>
  <c r="BG437" i="2"/>
  <c r="BF437" i="2"/>
  <c r="T437" i="2"/>
  <c r="R437" i="2"/>
  <c r="P437" i="2"/>
  <c r="BK437" i="2"/>
  <c r="J437" i="2"/>
  <c r="BE437" i="2" s="1"/>
  <c r="BI436" i="2"/>
  <c r="BH436" i="2"/>
  <c r="BG436" i="2"/>
  <c r="BF436" i="2"/>
  <c r="T436" i="2"/>
  <c r="T435" i="2" s="1"/>
  <c r="R436" i="2"/>
  <c r="P436" i="2"/>
  <c r="P435" i="2" s="1"/>
  <c r="BK436" i="2"/>
  <c r="J436" i="2"/>
  <c r="BE436" i="2" s="1"/>
  <c r="BI431" i="2"/>
  <c r="BH431" i="2"/>
  <c r="BG431" i="2"/>
  <c r="BF431" i="2"/>
  <c r="BE431" i="2"/>
  <c r="T431" i="2"/>
  <c r="R431" i="2"/>
  <c r="P431" i="2"/>
  <c r="BK431" i="2"/>
  <c r="J431" i="2"/>
  <c r="BI428" i="2"/>
  <c r="BH428" i="2"/>
  <c r="BG428" i="2"/>
  <c r="BF428" i="2"/>
  <c r="BE428" i="2"/>
  <c r="T428" i="2"/>
  <c r="R428" i="2"/>
  <c r="P428" i="2"/>
  <c r="BK428" i="2"/>
  <c r="J428" i="2"/>
  <c r="BI425" i="2"/>
  <c r="BH425" i="2"/>
  <c r="BG425" i="2"/>
  <c r="BF425" i="2"/>
  <c r="BE425" i="2"/>
  <c r="T425" i="2"/>
  <c r="R425" i="2"/>
  <c r="P425" i="2"/>
  <c r="BK425" i="2"/>
  <c r="J425" i="2"/>
  <c r="BI422" i="2"/>
  <c r="BH422" i="2"/>
  <c r="BG422" i="2"/>
  <c r="BF422" i="2"/>
  <c r="BE422" i="2"/>
  <c r="T422" i="2"/>
  <c r="R422" i="2"/>
  <c r="P422" i="2"/>
  <c r="BK422" i="2"/>
  <c r="J422" i="2"/>
  <c r="BI419" i="2"/>
  <c r="BH419" i="2"/>
  <c r="BG419" i="2"/>
  <c r="BF419" i="2"/>
  <c r="BE419" i="2"/>
  <c r="T419" i="2"/>
  <c r="R419" i="2"/>
  <c r="P419" i="2"/>
  <c r="BK419" i="2"/>
  <c r="J419" i="2"/>
  <c r="BI416" i="2"/>
  <c r="BH416" i="2"/>
  <c r="BG416" i="2"/>
  <c r="BF416" i="2"/>
  <c r="BE416" i="2"/>
  <c r="T416" i="2"/>
  <c r="R416" i="2"/>
  <c r="P416" i="2"/>
  <c r="BK416" i="2"/>
  <c r="J416" i="2"/>
  <c r="BI413" i="2"/>
  <c r="BH413" i="2"/>
  <c r="BG413" i="2"/>
  <c r="BF413" i="2"/>
  <c r="BE413" i="2"/>
  <c r="T413" i="2"/>
  <c r="R413" i="2"/>
  <c r="P413" i="2"/>
  <c r="BK413" i="2"/>
  <c r="J413" i="2"/>
  <c r="BI409" i="2"/>
  <c r="BH409" i="2"/>
  <c r="BG409" i="2"/>
  <c r="BF409" i="2"/>
  <c r="BE409" i="2"/>
  <c r="T409" i="2"/>
  <c r="R409" i="2"/>
  <c r="P409" i="2"/>
  <c r="BK409" i="2"/>
  <c r="J409" i="2"/>
  <c r="BI406" i="2"/>
  <c r="BH406" i="2"/>
  <c r="BG406" i="2"/>
  <c r="BF406" i="2"/>
  <c r="T406" i="2"/>
  <c r="R406" i="2"/>
  <c r="P406" i="2"/>
  <c r="BK406" i="2"/>
  <c r="J406" i="2"/>
  <c r="BE406" i="2" s="1"/>
  <c r="BI404" i="2"/>
  <c r="BH404" i="2"/>
  <c r="BG404" i="2"/>
  <c r="BF404" i="2"/>
  <c r="T404" i="2"/>
  <c r="R404" i="2"/>
  <c r="P404" i="2"/>
  <c r="BK404" i="2"/>
  <c r="J404" i="2"/>
  <c r="BE404" i="2" s="1"/>
  <c r="BI402" i="2"/>
  <c r="BH402" i="2"/>
  <c r="BG402" i="2"/>
  <c r="BF402" i="2"/>
  <c r="T402" i="2"/>
  <c r="R402" i="2"/>
  <c r="P402" i="2"/>
  <c r="BK402" i="2"/>
  <c r="J402" i="2"/>
  <c r="BE402" i="2" s="1"/>
  <c r="BI400" i="2"/>
  <c r="BH400" i="2"/>
  <c r="BG400" i="2"/>
  <c r="BF400" i="2"/>
  <c r="T400" i="2"/>
  <c r="R400" i="2"/>
  <c r="P400" i="2"/>
  <c r="BK400" i="2"/>
  <c r="J400" i="2"/>
  <c r="BE400" i="2" s="1"/>
  <c r="BI398" i="2"/>
  <c r="BH398" i="2"/>
  <c r="BG398" i="2"/>
  <c r="BF398" i="2"/>
  <c r="T398" i="2"/>
  <c r="R398" i="2"/>
  <c r="P398" i="2"/>
  <c r="BK398" i="2"/>
  <c r="J398" i="2"/>
  <c r="BE398" i="2" s="1"/>
  <c r="BI396" i="2"/>
  <c r="BH396" i="2"/>
  <c r="BG396" i="2"/>
  <c r="BF396" i="2"/>
  <c r="T396" i="2"/>
  <c r="R396" i="2"/>
  <c r="P396" i="2"/>
  <c r="BK396" i="2"/>
  <c r="J396" i="2"/>
  <c r="BE396" i="2" s="1"/>
  <c r="BI394" i="2"/>
  <c r="BH394" i="2"/>
  <c r="BG394" i="2"/>
  <c r="BF394" i="2"/>
  <c r="T394" i="2"/>
  <c r="R394" i="2"/>
  <c r="P394" i="2"/>
  <c r="BK394" i="2"/>
  <c r="J394" i="2"/>
  <c r="BE394" i="2" s="1"/>
  <c r="BI392" i="2"/>
  <c r="BH392" i="2"/>
  <c r="BG392" i="2"/>
  <c r="BF392" i="2"/>
  <c r="T392" i="2"/>
  <c r="R392" i="2"/>
  <c r="P392" i="2"/>
  <c r="BK392" i="2"/>
  <c r="J392" i="2"/>
  <c r="BE392" i="2" s="1"/>
  <c r="BI389" i="2"/>
  <c r="BH389" i="2"/>
  <c r="BG389" i="2"/>
  <c r="BF389" i="2"/>
  <c r="T389" i="2"/>
  <c r="R389" i="2"/>
  <c r="P389" i="2"/>
  <c r="BK389" i="2"/>
  <c r="J389" i="2"/>
  <c r="BE389" i="2" s="1"/>
  <c r="BI386" i="2"/>
  <c r="BH386" i="2"/>
  <c r="BG386" i="2"/>
  <c r="BF386" i="2"/>
  <c r="T386" i="2"/>
  <c r="R386" i="2"/>
  <c r="P386" i="2"/>
  <c r="BK386" i="2"/>
  <c r="J386" i="2"/>
  <c r="BE386" i="2" s="1"/>
  <c r="BI383" i="2"/>
  <c r="BH383" i="2"/>
  <c r="BG383" i="2"/>
  <c r="BF383" i="2"/>
  <c r="T383" i="2"/>
  <c r="R383" i="2"/>
  <c r="P383" i="2"/>
  <c r="BK383" i="2"/>
  <c r="J383" i="2"/>
  <c r="BE383" i="2" s="1"/>
  <c r="BI378" i="2"/>
  <c r="BH378" i="2"/>
  <c r="BG378" i="2"/>
  <c r="BF378" i="2"/>
  <c r="T378" i="2"/>
  <c r="R378" i="2"/>
  <c r="P378" i="2"/>
  <c r="BK378" i="2"/>
  <c r="J378" i="2"/>
  <c r="BE378" i="2" s="1"/>
  <c r="BI374" i="2"/>
  <c r="BH374" i="2"/>
  <c r="BG374" i="2"/>
  <c r="BF374" i="2"/>
  <c r="T374" i="2"/>
  <c r="R374" i="2"/>
  <c r="P374" i="2"/>
  <c r="BK374" i="2"/>
  <c r="J374" i="2"/>
  <c r="BE374" i="2" s="1"/>
  <c r="BI371" i="2"/>
  <c r="BH371" i="2"/>
  <c r="BG371" i="2"/>
  <c r="BF371" i="2"/>
  <c r="T371" i="2"/>
  <c r="R371" i="2"/>
  <c r="P371" i="2"/>
  <c r="BK371" i="2"/>
  <c r="J371" i="2"/>
  <c r="BE371" i="2" s="1"/>
  <c r="BI369" i="2"/>
  <c r="BH369" i="2"/>
  <c r="BG369" i="2"/>
  <c r="BF369" i="2"/>
  <c r="T369" i="2"/>
  <c r="R369" i="2"/>
  <c r="P369" i="2"/>
  <c r="BK369" i="2"/>
  <c r="J369" i="2"/>
  <c r="BE369" i="2" s="1"/>
  <c r="BI367" i="2"/>
  <c r="BH367" i="2"/>
  <c r="BG367" i="2"/>
  <c r="BF367" i="2"/>
  <c r="T367" i="2"/>
  <c r="R367" i="2"/>
  <c r="P367" i="2"/>
  <c r="BK367" i="2"/>
  <c r="J367" i="2"/>
  <c r="BE367" i="2" s="1"/>
  <c r="BI365" i="2"/>
  <c r="BH365" i="2"/>
  <c r="BG365" i="2"/>
  <c r="BF365" i="2"/>
  <c r="T365" i="2"/>
  <c r="R365" i="2"/>
  <c r="P365" i="2"/>
  <c r="BK365" i="2"/>
  <c r="J365" i="2"/>
  <c r="BE365" i="2" s="1"/>
  <c r="BI362" i="2"/>
  <c r="BH362" i="2"/>
  <c r="BG362" i="2"/>
  <c r="BF362" i="2"/>
  <c r="T362" i="2"/>
  <c r="R362" i="2"/>
  <c r="P362" i="2"/>
  <c r="BK362" i="2"/>
  <c r="J362" i="2"/>
  <c r="BE362" i="2" s="1"/>
  <c r="BI358" i="2"/>
  <c r="BH358" i="2"/>
  <c r="BG358" i="2"/>
  <c r="BF358" i="2"/>
  <c r="T358" i="2"/>
  <c r="T357" i="2" s="1"/>
  <c r="R358" i="2"/>
  <c r="R357" i="2" s="1"/>
  <c r="P358" i="2"/>
  <c r="P357" i="2" s="1"/>
  <c r="BK358" i="2"/>
  <c r="J358" i="2"/>
  <c r="BE358" i="2" s="1"/>
  <c r="BI352" i="2"/>
  <c r="BH352" i="2"/>
  <c r="BG352" i="2"/>
  <c r="BF352" i="2"/>
  <c r="BE352" i="2"/>
  <c r="T352" i="2"/>
  <c r="R352" i="2"/>
  <c r="P352" i="2"/>
  <c r="BK352" i="2"/>
  <c r="J352" i="2"/>
  <c r="BI350" i="2"/>
  <c r="BH350" i="2"/>
  <c r="BG350" i="2"/>
  <c r="BF350" i="2"/>
  <c r="BE350" i="2"/>
  <c r="T350" i="2"/>
  <c r="R350" i="2"/>
  <c r="P350" i="2"/>
  <c r="BK350" i="2"/>
  <c r="J350" i="2"/>
  <c r="BI346" i="2"/>
  <c r="BH346" i="2"/>
  <c r="BG346" i="2"/>
  <c r="BF346" i="2"/>
  <c r="BE346" i="2"/>
  <c r="T346" i="2"/>
  <c r="R346" i="2"/>
  <c r="P346" i="2"/>
  <c r="BK346" i="2"/>
  <c r="J346" i="2"/>
  <c r="BI343" i="2"/>
  <c r="BH343" i="2"/>
  <c r="BG343" i="2"/>
  <c r="BF343" i="2"/>
  <c r="BE343" i="2"/>
  <c r="T343" i="2"/>
  <c r="R343" i="2"/>
  <c r="P343" i="2"/>
  <c r="BK343" i="2"/>
  <c r="J343" i="2"/>
  <c r="BI339" i="2"/>
  <c r="BH339" i="2"/>
  <c r="BG339" i="2"/>
  <c r="BF339" i="2"/>
  <c r="BE339" i="2"/>
  <c r="T339" i="2"/>
  <c r="R339" i="2"/>
  <c r="P339" i="2"/>
  <c r="BK339" i="2"/>
  <c r="J339" i="2"/>
  <c r="BI333" i="2"/>
  <c r="BH333" i="2"/>
  <c r="BG333" i="2"/>
  <c r="BF333" i="2"/>
  <c r="BE333" i="2"/>
  <c r="T333" i="2"/>
  <c r="R333" i="2"/>
  <c r="P333" i="2"/>
  <c r="BK333" i="2"/>
  <c r="J333" i="2"/>
  <c r="BI330" i="2"/>
  <c r="BH330" i="2"/>
  <c r="BG330" i="2"/>
  <c r="BF330" i="2"/>
  <c r="BE330" i="2"/>
  <c r="T330" i="2"/>
  <c r="R330" i="2"/>
  <c r="P330" i="2"/>
  <c r="BK330" i="2"/>
  <c r="J330" i="2"/>
  <c r="BI325" i="2"/>
  <c r="BH325" i="2"/>
  <c r="BG325" i="2"/>
  <c r="BF325" i="2"/>
  <c r="BE325" i="2"/>
  <c r="T325" i="2"/>
  <c r="R325" i="2"/>
  <c r="P325" i="2"/>
  <c r="BK325" i="2"/>
  <c r="J325" i="2"/>
  <c r="BI321" i="2"/>
  <c r="BH321" i="2"/>
  <c r="BG321" i="2"/>
  <c r="BF321" i="2"/>
  <c r="BE321" i="2"/>
  <c r="T321" i="2"/>
  <c r="R321" i="2"/>
  <c r="P321" i="2"/>
  <c r="BK321" i="2"/>
  <c r="J321" i="2"/>
  <c r="BI318" i="2"/>
  <c r="BH318" i="2"/>
  <c r="BG318" i="2"/>
  <c r="BF318" i="2"/>
  <c r="BE318" i="2"/>
  <c r="T318" i="2"/>
  <c r="R318" i="2"/>
  <c r="P318" i="2"/>
  <c r="BK318" i="2"/>
  <c r="J318" i="2"/>
  <c r="BI315" i="2"/>
  <c r="BH315" i="2"/>
  <c r="BG315" i="2"/>
  <c r="BF315" i="2"/>
  <c r="BE315" i="2"/>
  <c r="T315" i="2"/>
  <c r="R315" i="2"/>
  <c r="P315" i="2"/>
  <c r="BK315" i="2"/>
  <c r="J315" i="2"/>
  <c r="BI312" i="2"/>
  <c r="BH312" i="2"/>
  <c r="BG312" i="2"/>
  <c r="BF312" i="2"/>
  <c r="BE312" i="2"/>
  <c r="T312" i="2"/>
  <c r="R312" i="2"/>
  <c r="P312" i="2"/>
  <c r="BK312" i="2"/>
  <c r="J312" i="2"/>
  <c r="BI309" i="2"/>
  <c r="BH309" i="2"/>
  <c r="BG309" i="2"/>
  <c r="BF309" i="2"/>
  <c r="BE309" i="2"/>
  <c r="T309" i="2"/>
  <c r="R309" i="2"/>
  <c r="P309" i="2"/>
  <c r="BK309" i="2"/>
  <c r="J309" i="2"/>
  <c r="BI306" i="2"/>
  <c r="BH306" i="2"/>
  <c r="BG306" i="2"/>
  <c r="BF306" i="2"/>
  <c r="BE306" i="2"/>
  <c r="T306" i="2"/>
  <c r="T305" i="2" s="1"/>
  <c r="R306" i="2"/>
  <c r="R305" i="2" s="1"/>
  <c r="P306" i="2"/>
  <c r="P305" i="2" s="1"/>
  <c r="BK306" i="2"/>
  <c r="BK305" i="2" s="1"/>
  <c r="J305" i="2" s="1"/>
  <c r="J60" i="2" s="1"/>
  <c r="J306" i="2"/>
  <c r="BI295" i="2"/>
  <c r="BH295" i="2"/>
  <c r="BG295" i="2"/>
  <c r="BF295" i="2"/>
  <c r="T295" i="2"/>
  <c r="R295" i="2"/>
  <c r="P295" i="2"/>
  <c r="BK295" i="2"/>
  <c r="J295" i="2"/>
  <c r="BE295" i="2" s="1"/>
  <c r="BI289" i="2"/>
  <c r="BH289" i="2"/>
  <c r="BG289" i="2"/>
  <c r="BF289" i="2"/>
  <c r="T289" i="2"/>
  <c r="R289" i="2"/>
  <c r="P289" i="2"/>
  <c r="BK289" i="2"/>
  <c r="J289" i="2"/>
  <c r="BE289" i="2" s="1"/>
  <c r="BI286" i="2"/>
  <c r="BH286" i="2"/>
  <c r="BG286" i="2"/>
  <c r="BF286" i="2"/>
  <c r="T286" i="2"/>
  <c r="R286" i="2"/>
  <c r="P286" i="2"/>
  <c r="BK286" i="2"/>
  <c r="J286" i="2"/>
  <c r="BE286" i="2" s="1"/>
  <c r="BI282" i="2"/>
  <c r="BH282" i="2"/>
  <c r="BG282" i="2"/>
  <c r="BF282" i="2"/>
  <c r="T282" i="2"/>
  <c r="R282" i="2"/>
  <c r="P282" i="2"/>
  <c r="BK282" i="2"/>
  <c r="J282" i="2"/>
  <c r="BE282" i="2" s="1"/>
  <c r="BI279" i="2"/>
  <c r="BH279" i="2"/>
  <c r="BG279" i="2"/>
  <c r="BF279" i="2"/>
  <c r="T279" i="2"/>
  <c r="R279" i="2"/>
  <c r="P279" i="2"/>
  <c r="BK279" i="2"/>
  <c r="J279" i="2"/>
  <c r="BE279" i="2" s="1"/>
  <c r="BI276" i="2"/>
  <c r="BH276" i="2"/>
  <c r="BG276" i="2"/>
  <c r="BF276" i="2"/>
  <c r="T276" i="2"/>
  <c r="T275" i="2" s="1"/>
  <c r="R276" i="2"/>
  <c r="R275" i="2" s="1"/>
  <c r="P276" i="2"/>
  <c r="P275" i="2" s="1"/>
  <c r="BK276" i="2"/>
  <c r="BK275" i="2" s="1"/>
  <c r="J275" i="2" s="1"/>
  <c r="J59" i="2" s="1"/>
  <c r="J276" i="2"/>
  <c r="BE276" i="2" s="1"/>
  <c r="BI269" i="2"/>
  <c r="BH269" i="2"/>
  <c r="BG269" i="2"/>
  <c r="BF269" i="2"/>
  <c r="BE269" i="2"/>
  <c r="T269" i="2"/>
  <c r="R269" i="2"/>
  <c r="P269" i="2"/>
  <c r="BK269" i="2"/>
  <c r="J269" i="2"/>
  <c r="BI259" i="2"/>
  <c r="BH259" i="2"/>
  <c r="BG259" i="2"/>
  <c r="BF259" i="2"/>
  <c r="BE259" i="2"/>
  <c r="T259" i="2"/>
  <c r="R259" i="2"/>
  <c r="P259" i="2"/>
  <c r="BK259" i="2"/>
  <c r="J259" i="2"/>
  <c r="BI254" i="2"/>
  <c r="BH254" i="2"/>
  <c r="BG254" i="2"/>
  <c r="BF254" i="2"/>
  <c r="BE254" i="2"/>
  <c r="T254" i="2"/>
  <c r="R254" i="2"/>
  <c r="P254" i="2"/>
  <c r="BK254" i="2"/>
  <c r="J254" i="2"/>
  <c r="BI242" i="2"/>
  <c r="BH242" i="2"/>
  <c r="BG242" i="2"/>
  <c r="BF242" i="2"/>
  <c r="BE242" i="2"/>
  <c r="T242" i="2"/>
  <c r="R242" i="2"/>
  <c r="P242" i="2"/>
  <c r="BK242" i="2"/>
  <c r="J242" i="2"/>
  <c r="BI233" i="2"/>
  <c r="BH233" i="2"/>
  <c r="BG233" i="2"/>
  <c r="BF233" i="2"/>
  <c r="BE233" i="2"/>
  <c r="T233" i="2"/>
  <c r="R233" i="2"/>
  <c r="P233" i="2"/>
  <c r="BK233" i="2"/>
  <c r="J233" i="2"/>
  <c r="BI217" i="2"/>
  <c r="BH217" i="2"/>
  <c r="BG217" i="2"/>
  <c r="BF217" i="2"/>
  <c r="BE217" i="2"/>
  <c r="T217" i="2"/>
  <c r="R217" i="2"/>
  <c r="P217" i="2"/>
  <c r="BK217" i="2"/>
  <c r="J217" i="2"/>
  <c r="BI201" i="2"/>
  <c r="BH201" i="2"/>
  <c r="BG201" i="2"/>
  <c r="BF201" i="2"/>
  <c r="BE201" i="2"/>
  <c r="T201" i="2"/>
  <c r="R201" i="2"/>
  <c r="P201" i="2"/>
  <c r="BK201" i="2"/>
  <c r="J201" i="2"/>
  <c r="BI196" i="2"/>
  <c r="BH196" i="2"/>
  <c r="BG196" i="2"/>
  <c r="BF196" i="2"/>
  <c r="BE196" i="2"/>
  <c r="T196" i="2"/>
  <c r="R196" i="2"/>
  <c r="P196" i="2"/>
  <c r="BK196" i="2"/>
  <c r="J196" i="2"/>
  <c r="BI190" i="2"/>
  <c r="BH190" i="2"/>
  <c r="BG190" i="2"/>
  <c r="BF190" i="2"/>
  <c r="BE190" i="2"/>
  <c r="T190" i="2"/>
  <c r="R190" i="2"/>
  <c r="P190" i="2"/>
  <c r="BK190" i="2"/>
  <c r="J190" i="2"/>
  <c r="BI174" i="2"/>
  <c r="BH174" i="2"/>
  <c r="BG174" i="2"/>
  <c r="BF174" i="2"/>
  <c r="BE174" i="2"/>
  <c r="T174" i="2"/>
  <c r="R174" i="2"/>
  <c r="P174" i="2"/>
  <c r="BK174" i="2"/>
  <c r="J174" i="2"/>
  <c r="BI158" i="2"/>
  <c r="BH158" i="2"/>
  <c r="BG158" i="2"/>
  <c r="BF158" i="2"/>
  <c r="BE158" i="2"/>
  <c r="T158" i="2"/>
  <c r="R158" i="2"/>
  <c r="P158" i="2"/>
  <c r="BK158" i="2"/>
  <c r="J158" i="2"/>
  <c r="BI150" i="2"/>
  <c r="BH150" i="2"/>
  <c r="BG150" i="2"/>
  <c r="BF150" i="2"/>
  <c r="BE150" i="2"/>
  <c r="T150" i="2"/>
  <c r="R150" i="2"/>
  <c r="P150" i="2"/>
  <c r="BK150" i="2"/>
  <c r="J150" i="2"/>
  <c r="BI146" i="2"/>
  <c r="BH146" i="2"/>
  <c r="BG146" i="2"/>
  <c r="BF146" i="2"/>
  <c r="BE146" i="2"/>
  <c r="T146" i="2"/>
  <c r="R146" i="2"/>
  <c r="P146" i="2"/>
  <c r="BK146" i="2"/>
  <c r="J146" i="2"/>
  <c r="BI140" i="2"/>
  <c r="BH140" i="2"/>
  <c r="BG140" i="2"/>
  <c r="BF140" i="2"/>
  <c r="BE140" i="2"/>
  <c r="T140" i="2"/>
  <c r="R140" i="2"/>
  <c r="P140" i="2"/>
  <c r="BK140" i="2"/>
  <c r="J140" i="2"/>
  <c r="BI136" i="2"/>
  <c r="BH136" i="2"/>
  <c r="BG136" i="2"/>
  <c r="BF136" i="2"/>
  <c r="BE136" i="2"/>
  <c r="T136" i="2"/>
  <c r="R136" i="2"/>
  <c r="P136" i="2"/>
  <c r="BK136" i="2"/>
  <c r="J136" i="2"/>
  <c r="BI128" i="2"/>
  <c r="BH128" i="2"/>
  <c r="BG128" i="2"/>
  <c r="BF128" i="2"/>
  <c r="BE128" i="2"/>
  <c r="T128" i="2"/>
  <c r="R128" i="2"/>
  <c r="P128" i="2"/>
  <c r="BK128" i="2"/>
  <c r="J128" i="2"/>
  <c r="BI122" i="2"/>
  <c r="BH122" i="2"/>
  <c r="BG122" i="2"/>
  <c r="BF122" i="2"/>
  <c r="BE122" i="2"/>
  <c r="T122" i="2"/>
  <c r="R122" i="2"/>
  <c r="P122" i="2"/>
  <c r="BK122" i="2"/>
  <c r="J122" i="2"/>
  <c r="BI116" i="2"/>
  <c r="BH116" i="2"/>
  <c r="BG116" i="2"/>
  <c r="BF116" i="2"/>
  <c r="BE116" i="2"/>
  <c r="T116" i="2"/>
  <c r="R116" i="2"/>
  <c r="P116" i="2"/>
  <c r="BK116" i="2"/>
  <c r="J116" i="2"/>
  <c r="BI110" i="2"/>
  <c r="BH110" i="2"/>
  <c r="BG110" i="2"/>
  <c r="BF110" i="2"/>
  <c r="BE110" i="2"/>
  <c r="T110" i="2"/>
  <c r="R110" i="2"/>
  <c r="P110" i="2"/>
  <c r="BK110" i="2"/>
  <c r="J110" i="2"/>
  <c r="BI103" i="2"/>
  <c r="BH103" i="2"/>
  <c r="BG103" i="2"/>
  <c r="BF103" i="2"/>
  <c r="BE103" i="2"/>
  <c r="T103" i="2"/>
  <c r="R103" i="2"/>
  <c r="P103" i="2"/>
  <c r="BK103" i="2"/>
  <c r="J103" i="2"/>
  <c r="BI96" i="2"/>
  <c r="BH96" i="2"/>
  <c r="BG96" i="2"/>
  <c r="BF96" i="2"/>
  <c r="BE96" i="2"/>
  <c r="T96" i="2"/>
  <c r="R96" i="2"/>
  <c r="P96" i="2"/>
  <c r="BK96" i="2"/>
  <c r="J96" i="2"/>
  <c r="BI92" i="2"/>
  <c r="BH92" i="2"/>
  <c r="BG92" i="2"/>
  <c r="BF92" i="2"/>
  <c r="BE92" i="2"/>
  <c r="T92" i="2"/>
  <c r="R92" i="2"/>
  <c r="P92" i="2"/>
  <c r="BK92" i="2"/>
  <c r="J92" i="2"/>
  <c r="BI89" i="2"/>
  <c r="F34" i="2" s="1"/>
  <c r="BD52" i="1" s="1"/>
  <c r="BD51" i="1" s="1"/>
  <c r="W30" i="1" s="1"/>
  <c r="BH89" i="2"/>
  <c r="F33" i="2" s="1"/>
  <c r="BC52" i="1" s="1"/>
  <c r="BC51" i="1" s="1"/>
  <c r="BG89" i="2"/>
  <c r="F32" i="2" s="1"/>
  <c r="BB52" i="1" s="1"/>
  <c r="BB51" i="1" s="1"/>
  <c r="BF89" i="2"/>
  <c r="F31" i="2" s="1"/>
  <c r="BA52" i="1" s="1"/>
  <c r="BE89" i="2"/>
  <c r="T89" i="2"/>
  <c r="T88" i="2" s="1"/>
  <c r="R89" i="2"/>
  <c r="R88" i="2" s="1"/>
  <c r="P89" i="2"/>
  <c r="P88" i="2" s="1"/>
  <c r="BK89" i="2"/>
  <c r="BK88" i="2" s="1"/>
  <c r="J88" i="2" s="1"/>
  <c r="J58" i="2" s="1"/>
  <c r="J89" i="2"/>
  <c r="J82" i="2"/>
  <c r="F82" i="2"/>
  <c r="F80" i="2"/>
  <c r="E78" i="2"/>
  <c r="E76" i="2"/>
  <c r="J51" i="2"/>
  <c r="F51" i="2"/>
  <c r="F49" i="2"/>
  <c r="E47" i="2"/>
  <c r="J18" i="2"/>
  <c r="E18" i="2"/>
  <c r="F52" i="2" s="1"/>
  <c r="J17" i="2"/>
  <c r="J12" i="2"/>
  <c r="J80" i="2" s="1"/>
  <c r="E7" i="2"/>
  <c r="E45" i="2" s="1"/>
  <c r="W27" i="1"/>
  <c r="BA51" i="1"/>
  <c r="AW51" i="1"/>
  <c r="AK27" i="1" s="1"/>
  <c r="AS51" i="1"/>
  <c r="L47" i="1"/>
  <c r="AM46" i="1"/>
  <c r="L46" i="1"/>
  <c r="AM44" i="1"/>
  <c r="L44" i="1"/>
  <c r="L42" i="1"/>
  <c r="L41" i="1"/>
  <c r="AX51" i="1" l="1"/>
  <c r="W28" i="1"/>
  <c r="W29" i="1"/>
  <c r="AY51" i="1"/>
  <c r="J78" i="3"/>
  <c r="J57" i="3" s="1"/>
  <c r="BK77" i="3"/>
  <c r="J77" i="3" s="1"/>
  <c r="BK408" i="2"/>
  <c r="J408" i="2" s="1"/>
  <c r="J62" i="2" s="1"/>
  <c r="R435" i="2"/>
  <c r="R408" i="2" s="1"/>
  <c r="R87" i="2" s="1"/>
  <c r="R86" i="2" s="1"/>
  <c r="J31" i="2"/>
  <c r="AW52" i="1" s="1"/>
  <c r="BK87" i="2"/>
  <c r="J444" i="2"/>
  <c r="J64" i="2" s="1"/>
  <c r="BK446" i="2"/>
  <c r="J446" i="2" s="1"/>
  <c r="J65" i="2" s="1"/>
  <c r="E45" i="3"/>
  <c r="J30" i="3"/>
  <c r="AV53" i="1" s="1"/>
  <c r="AT53" i="1" s="1"/>
  <c r="J49" i="2"/>
  <c r="F83" i="2"/>
  <c r="F30" i="2"/>
  <c r="AZ52" i="1" s="1"/>
  <c r="AZ51" i="1" s="1"/>
  <c r="P408" i="2"/>
  <c r="P87" i="2" s="1"/>
  <c r="P86" i="2" s="1"/>
  <c r="AU52" i="1" s="1"/>
  <c r="AU51" i="1" s="1"/>
  <c r="T408" i="2"/>
  <c r="T87" i="2" s="1"/>
  <c r="T86" i="2" s="1"/>
  <c r="J30" i="2"/>
  <c r="AV52" i="1" s="1"/>
  <c r="AT52" i="1" l="1"/>
  <c r="J87" i="2"/>
  <c r="J57" i="2" s="1"/>
  <c r="BK86" i="2"/>
  <c r="J86" i="2" s="1"/>
  <c r="J56" i="3"/>
  <c r="J27" i="3"/>
  <c r="W26" i="1"/>
  <c r="AV51" i="1"/>
  <c r="AK26" i="1" l="1"/>
  <c r="AT51" i="1"/>
  <c r="J36" i="3"/>
  <c r="AG53" i="1"/>
  <c r="AN53" i="1" s="1"/>
  <c r="J56" i="2"/>
  <c r="J27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<sst xmlns="http://schemas.openxmlformats.org/spreadsheetml/2006/main" count="5102" uniqueCount="834">
  <si>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</si>
  <si>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</si>
  <si>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</si>
  <si>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</si>
  <si>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</si>
  <si>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</si>
  <si>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</si>
  <si>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{cf284a98-dda7-4aeb-8d93-3c4655b1a828}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</si>
  <si>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</si>
  <si>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</si>
  <si>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</si>
  <si>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</si>
  <si>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</si>
  <si>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</si>
  <si>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</si>
  <si>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</si>
  <si>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</si>
  <si>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</si>
  <si>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</si>
  <si>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Zpevněné plochy Dukla č.p.300, Ústí nad Orlicí</t>
  </si>
  <si>
    <t>KSO:</t>
  </si>
  <si>
    <t/>
  </si>
  <si>
    <t>CC-CZ:</t>
  </si>
  <si>
    <t>Místo:</t>
  </si>
  <si>
    <t>Ústí nad Orlicí [775274], Hylváty [775339]</t>
  </si>
  <si>
    <t>Datum:</t>
  </si>
  <si>
    <t>7. 3. 2019</t>
  </si>
  <si>
    <t>Zadavatel:</t>
  </si>
  <si>
    <t>IČ:</t>
  </si>
  <si>
    <t>00279676</t>
  </si>
  <si>
    <t>Město Ústí nad Orlicí</t>
  </si>
  <si>
    <t>DIČ:</t>
  </si>
  <si>
    <t>CZ00279676</t>
  </si>
  <si>
    <t>Uchazeč:</t>
  </si>
  <si>
    <t>Vyplň údaj</t>
  </si>
  <si>
    <t>Projektant:</t>
  </si>
  <si>
    <t>25935721</t>
  </si>
  <si>
    <t>SELLA&amp;AGRETA s.r.o.</t>
  </si>
  <si>
    <t>CZ25935721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</si>
  <si>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</si>
  <si>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</si>
  <si>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</si>
  <si>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</si>
  <si>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</si>
  <si>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</si>
  <si>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</si>
  <si>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</si>
  <si>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</si>
  <si>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</si>
  <si>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</si>
  <si>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</si>
  <si>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</si>
  <si>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</si>
  <si>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</si>
  <si>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</si>
  <si>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</si>
  <si>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</si>
  <si>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</si>
  <si>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</si>
  <si>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</si>
  <si>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</si>
  <si>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</si>
  <si>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</si>
  <si>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</si>
  <si>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</si>
  <si>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</si>
  <si>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</si>
  <si>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</si>
  <si>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</si>
  <si>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</si>
  <si>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</si>
  <si>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</si>
  <si>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</si>
  <si>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</si>
  <si>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</si>
  <si>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</si>
  <si>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</si>
  <si>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</si>
  <si>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</si>
  <si>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</si>
  <si>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100 OBJEKTY POZEMNÍCH KOMUNIKACÍ-zpevněné plochy</t>
  </si>
  <si>
    <t>STA</t>
  </si>
  <si>
    <t>1</t>
  </si>
  <si>
    <t>{8527ed86-ae13-41fd-a5a8-ddcbd6d18afc}</t>
  </si>
  <si>
    <t>822 27</t>
  </si>
  <si>
    <t>2</t>
  </si>
  <si>
    <t>03/2019-1</t>
  </si>
  <si>
    <t>Vedlejší a ostatní náklady- Zpevněné plochy Dukla č.p.300</t>
  </si>
  <si>
    <t>{eeb7a1dd-8728-4dac-8233-501d2417f980}</t>
  </si>
  <si>
    <t>822 29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</si>
  <si>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</si>
  <si>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</si>
  <si>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</si>
  <si>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</si>
  <si>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</si>
  <si>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</si>
  <si>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</si>
  <si>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03/2019 - SO 100 OBJEKTY POZEMNÍCH KOMUNIKACÍ-zpevněné plochy</t>
  </si>
  <si>
    <t>21121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</si>
  <si>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</si>
  <si>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</si>
  <si>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</si>
  <si>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</si>
  <si>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</si>
  <si>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</si>
  <si>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</si>
  <si>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</si>
  <si>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</si>
  <si>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</si>
  <si>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</si>
  <si>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997 - Přesun sutě </t>
  </si>
  <si>
    <t xml:space="preserve">        998 - Přesun hmot</t>
  </si>
  <si>
    <t>M - Práce a dodávky M</t>
  </si>
  <si>
    <t xml:space="preserve">    21-M - Veřejné osvětlení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</si>
  <si>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</si>
  <si>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</si>
  <si>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</si>
  <si>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</si>
  <si>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</si>
  <si>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</si>
  <si>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</si>
  <si>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</si>
  <si>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</si>
  <si>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</si>
  <si>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</si>
  <si>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</si>
  <si>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</si>
  <si>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</si>
  <si>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</si>
  <si>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</si>
  <si>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</si>
  <si>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</si>
  <si>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</si>
  <si>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</si>
  <si>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</si>
  <si>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</si>
  <si>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4</t>
  </si>
  <si>
    <t>960317348</t>
  </si>
  <si>
    <t>VV</t>
  </si>
  <si>
    <t>Odstranění keřů</t>
  </si>
  <si>
    <t>160</t>
  </si>
  <si>
    <t>112101101</t>
  </si>
  <si>
    <t>Kácení stromů listnatých D kmene do 300 mm</t>
  </si>
  <si>
    <t>kus</t>
  </si>
  <si>
    <t>CS ÚRS 2017 01</t>
  </si>
  <si>
    <t>-234738619</t>
  </si>
  <si>
    <t>PSC</t>
  </si>
  <si>
    <t xml:space="preserve">Poznámka k souboru cen:_x000D_
1. Ceny lze použít i pro odstranění stromů ze sesuté zeminy, vývratů a polomů. 2. V ceně jsou započteny i náklady na případné nutné odklizení kmene a větví odděleně na vzdálenost do 50 m nebo s naložením na dopravní prostředek. 3. Průměr kmene se měří v místě řezu. 4. Ceny nelze užít v případě, kdy je nutné odstraňování stromu po částech; tyto práce lze oceňovat příslušnými cenami katalogu 823-1 Plochy a úprava území. 5. Počet stromů při kácení souvislého lesního porostu lze určit podle tabulky uvedené v příloze č. 2. 6. Práce jsou prováděné technikou volného kácení. O volné kácení se jedná v případě, kdy se kácí strom s volným kruhovým prostorem o poloměru minimálně 1,5 násobku výšky káceného stromu ve všech směrech. </t>
  </si>
  <si>
    <t>zhluk stromů</t>
  </si>
  <si>
    <t>10</t>
  </si>
  <si>
    <t>3</t>
  </si>
  <si>
    <t>113152112</t>
  </si>
  <si>
    <t>Odstranění podkladů zpevněných ploch z kameniva drceného</t>
  </si>
  <si>
    <t>m3</t>
  </si>
  <si>
    <t>-714962861</t>
  </si>
  <si>
    <t xml:space="preserve">Poznámka k souboru cen:_x000D_
1. Množství měrných jednotek se určuje v m3 objemu podkladu každé vrstvy samostatně. </t>
  </si>
  <si>
    <t>nová zpevněná plocha před domem</t>
  </si>
  <si>
    <t>(80*0,4)</t>
  </si>
  <si>
    <t>stávající komunikace před domem</t>
  </si>
  <si>
    <t>(319)*0,4</t>
  </si>
  <si>
    <t>Součet</t>
  </si>
  <si>
    <t>122202202</t>
  </si>
  <si>
    <t>Odkopávky a prokopávky nezapažené pro silnice objemu do 1000 m3 v hornině tř. 3</t>
  </si>
  <si>
    <t>2059159822</t>
  </si>
  <si>
    <t xml:space="preserve">Poznámka k souboru cen:_x000D_
1. Ceny jsou určeny pro vykopávky: a) příkopů pro silnice a to i tehdy, jsou-li vykopávky příkopů prováděny samostatně, b) v zemnících na suchu, jestliže tyto zemníky přímo souvisejí s odkopávkami nebo prokopávkami pro spodní stavbu silnic. Vykopávky v ostatních zemnících se oceňují podle kapitoly. 3*2 Zemníky Všeobecných podmínek tohoto katalogu. c) při zahlubování silnic pro mimoúrovňové křížení a pro vykopávky pod mosty provedenými v předepsaném předstihu. Část vykopávky mezi svislými rovinami proloženými vnějšími hranami mostu se oceňují: - při objemu do 1 000 m3 cenami pro množství do 100 m3 - při objemu přes 1 000 m3 cenami pro množství přes 100 do 1 000 m3. d) pro sejmutí podorničí s přihlédnutím k ustanovení čl. 3112 Všeobecných podmínek katalogu. 2. Ceny nelze použít pro odkopávky a prokopávky v zapažených prostorách; tyto zemní práce se oceňují podle čl. 3116 Všeobecných podmínek tohoto katalogu. 3. V cenách jsou započteny i náklady na vodorovné přemístění výkopku v příčných profilech na přilehlých svazích a příkopech. Vzdálenosti příčného přemístění se nezahrnují do střední vzdálenosti vodorovného přemístění výkopku. 4. Vodorovné přemístění výkopku z výkopiště na násypiště při jakékoliv šířce koruny se nepovažuje za vodorovné přemístění výkopku v příčném profilu, je-li při odkopávce nebo prokopávce mezi výkopištěm a násypištěm v příčném profilu dopravní nebo jiný pruh, na němž projekt vylučuje rušení provozu prováděním zemních prací. Takové přemístění výkopku se oceňuje podle čl. 3162 Všeobecných podmínek tohoto katalogu. 5. Přemístění výkopku v příčných profilech na vzdálenost přes 15 m se oceňuje cenami souboru cen 162 .0-1 . Vodorovné přemístění výkopku části A 01 Společné zemní práce tohoto katalogu </t>
  </si>
  <si>
    <t>nová komuniakce před zahrádkářskou kolonii</t>
  </si>
  <si>
    <t>389*0,4</t>
  </si>
  <si>
    <t>příjezdová komunikace ke kotelně</t>
  </si>
  <si>
    <t>93*0,4</t>
  </si>
  <si>
    <t>5</t>
  </si>
  <si>
    <t>122202209</t>
  </si>
  <si>
    <t>Příplatek k odkopávkám a prokopávkám pro silnice v hornině tř. 3 za lepivost</t>
  </si>
  <si>
    <t>152031582</t>
  </si>
  <si>
    <t>6</t>
  </si>
  <si>
    <t>121101103</t>
  </si>
  <si>
    <t>Sejmutí ornice s přemístěním na vzdálenost do 250 m</t>
  </si>
  <si>
    <t>1715752448</t>
  </si>
  <si>
    <t>plocha u zadního vjezdu ke kotelně</t>
  </si>
  <si>
    <t>(3*28,41)*0,15</t>
  </si>
  <si>
    <t>plocha pod pásem keřů</t>
  </si>
  <si>
    <t>(240)*0,15</t>
  </si>
  <si>
    <t>7</t>
  </si>
  <si>
    <t>132301102</t>
  </si>
  <si>
    <t>Hloubení rýh š do 600 mm v hornině tř. 4 objemu přes 100 m3</t>
  </si>
  <si>
    <t>1418396772</t>
  </si>
  <si>
    <t>Trativod</t>
  </si>
  <si>
    <t>159*0,25</t>
  </si>
  <si>
    <t>Přípojka UV</t>
  </si>
  <si>
    <t>(4*0,8*1)</t>
  </si>
  <si>
    <t>8</t>
  </si>
  <si>
    <t>132301109</t>
  </si>
  <si>
    <t>Příplatek za lepivost k hloubení rýh š do 600 mm v hornině tř. 4</t>
  </si>
  <si>
    <t>996659141</t>
  </si>
  <si>
    <t>k*=0.5</t>
  </si>
  <si>
    <t>42,95*0,5 'Přepočtené koeficientem množství</t>
  </si>
  <si>
    <t>9</t>
  </si>
  <si>
    <t>133301101</t>
  </si>
  <si>
    <t>Hloubení šachet v hornině tř. 4 objemu do 100 m3</t>
  </si>
  <si>
    <t>-222480581</t>
  </si>
  <si>
    <t>Vsak</t>
  </si>
  <si>
    <t>(2*1,5*1)*2</t>
  </si>
  <si>
    <t>133301109</t>
  </si>
  <si>
    <t>Příplatek za lepivost u hloubení šachet v hornině tř. 4</t>
  </si>
  <si>
    <t>1308933692</t>
  </si>
  <si>
    <t>k=0,5*</t>
  </si>
  <si>
    <t>6*0,5 'Přepočtené koeficientem množství</t>
  </si>
  <si>
    <t>11</t>
  </si>
  <si>
    <t>171101101</t>
  </si>
  <si>
    <t>Uložení sypaniny z hornin soudržných do násypů zhutněných na 95 % PS</t>
  </si>
  <si>
    <t>CS ÚRS 2012 01</t>
  </si>
  <si>
    <t>120010107</t>
  </si>
  <si>
    <t>násyp pod nově navrženou zpevnněnou plochou s veget. tvárnicemi</t>
  </si>
  <si>
    <t>107</t>
  </si>
  <si>
    <t>12</t>
  </si>
  <si>
    <t>M</t>
  </si>
  <si>
    <t>583441970</t>
  </si>
  <si>
    <t>štěrkodrť frakce 0-63</t>
  </si>
  <si>
    <t>t</t>
  </si>
  <si>
    <t>1752707348</t>
  </si>
  <si>
    <t>k=*1,9</t>
  </si>
  <si>
    <t>Přípojky UV</t>
  </si>
  <si>
    <t>110,2*1,9 'Přepočtené koeficientem množství</t>
  </si>
  <si>
    <t>13</t>
  </si>
  <si>
    <t>162301102</t>
  </si>
  <si>
    <t>Vodorovné přemístění do 1000 m výkopku/sypaniny z horniny tř. 1 až 4</t>
  </si>
  <si>
    <t>-1373229062</t>
  </si>
  <si>
    <t>vsakovací zařízení</t>
  </si>
  <si>
    <t>80*0,4</t>
  </si>
  <si>
    <t>319*0,4</t>
  </si>
  <si>
    <t>14</t>
  </si>
  <si>
    <t>162701105</t>
  </si>
  <si>
    <t>Vodorovné přemístění do 10000 m výkopku/sypaniny z horniny tř. 1 až 4</t>
  </si>
  <si>
    <t>CS ÚRS 2014 02</t>
  </si>
  <si>
    <t>1310464224</t>
  </si>
  <si>
    <t>174101101</t>
  </si>
  <si>
    <t>Zásyp jam, šachet rýh nebo kolem objektů sypaninou se zhutněním</t>
  </si>
  <si>
    <t>1648063756</t>
  </si>
  <si>
    <t xml:space="preserve">Vsakovací jímka </t>
  </si>
  <si>
    <t>(2*1*1,5)*2</t>
  </si>
  <si>
    <t>16</t>
  </si>
  <si>
    <t>583440030</t>
  </si>
  <si>
    <t>kamenivo drcené hrubé frakce 63-125 třída B</t>
  </si>
  <si>
    <t>-2109045477</t>
  </si>
  <si>
    <t>k=1,9</t>
  </si>
  <si>
    <t>6*1,9 'Přepočtené koeficientem množství</t>
  </si>
  <si>
    <t>17</t>
  </si>
  <si>
    <t>167101102</t>
  </si>
  <si>
    <t>Nakládání výkopku z hornin tř. 1 až 4 přes 100 m3</t>
  </si>
  <si>
    <t>-1388896561</t>
  </si>
  <si>
    <t>18</t>
  </si>
  <si>
    <t>171201201</t>
  </si>
  <si>
    <t>Uložení sypaniny na skládky</t>
  </si>
  <si>
    <t>492969428</t>
  </si>
  <si>
    <t>19</t>
  </si>
  <si>
    <t>181411131</t>
  </si>
  <si>
    <t>Založení parkového trávníku výsevem plochy do 1000 m2 v rovině a ve svahu do 1:5</t>
  </si>
  <si>
    <t>200747282</t>
  </si>
  <si>
    <t xml:space="preserve">Poznámka k souboru cen:_x000D_
1. V cenách jsou započteny i náklady na pokosení, naložení a odvoz odpadu do 20 km se složením. 2. V cenách -1161 až -1164 nejsou započteny i náklady na zatravňovací textilii. 3. V cenách nejsou započteny náklady na: a) přípravu půdy, b) travní semeno, tyto náklady se oceňují ve specifikaci, c) vypletí a zalévání; tyto práce se oceňují cenami části C02 souborů cen 185 80-42 Vypletí a 185 80-43 Zalití rostlin vodou, d) srovnání terénu, tyto práce se oceňují souborem cen 181 1.-..Plošná úprava terénu. 4. V cenách o sklonu svahu přes 1:1 jsou uvažovány podmínky pro svahy běžně schůdné; bez použití lezeckých technik. V případě použití lezeckých technik se tyto náklady oceňují individuálně. </t>
  </si>
  <si>
    <t>(3*28,41)</t>
  </si>
  <si>
    <t>200</t>
  </si>
  <si>
    <t>Ostatní plochy</t>
  </si>
  <si>
    <t>40</t>
  </si>
  <si>
    <t>20</t>
  </si>
  <si>
    <t>005724100</t>
  </si>
  <si>
    <t>osivo směs travní parková rekreační</t>
  </si>
  <si>
    <t>kg</t>
  </si>
  <si>
    <t>-112983708</t>
  </si>
  <si>
    <t>k*=0.01</t>
  </si>
  <si>
    <t>Zpevněná plocha z vegetační dlažby</t>
  </si>
  <si>
    <t>358</t>
  </si>
  <si>
    <t>683,23*0,01 'Přepočtené koeficientem množství</t>
  </si>
  <si>
    <t>181951102</t>
  </si>
  <si>
    <t>Úprava pláně v hornině tř. 1 až 4 se zhutněním</t>
  </si>
  <si>
    <t>1728136499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</si>
  <si>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(berem) šířky do 3 m přerušujících svahy, pro urovnání dna silničních a železničních příkopů pro jakoukoliv šířku dna; toto urovnání se oceňuje cenami souboru cen 182 .0-1 Svahování. 3. Urovnání ploch ve sklonu přes 1 : 5 se oceňuje cenami souboru cen 182 . 0-11 Svahování trvalých svahů do projektovaných profilů. 4. Náklady na urovnání dna a stěn při čištění příkopů pozemních komunikací jsou započteny v cenách souborů cen 938 90-2 . Čištění příkopů komunikací v suchu nebo ve vodě části A02 Zemní práce pro objekty oborů 821 až 828. 5. Míru zhutnění určuje projekt. Ceny se zhutněním jsou určeny pro jakoukoliv míru zhutnění. </t>
  </si>
  <si>
    <t xml:space="preserve">nová zpevněná plocha </t>
  </si>
  <si>
    <t>684+358</t>
  </si>
  <si>
    <t>22</t>
  </si>
  <si>
    <t>181301102</t>
  </si>
  <si>
    <t>Rozprostření ornice tl vrstvy do 150 mm pl do 500 m2 v rovině nebo ve svahu do 1:5</t>
  </si>
  <si>
    <t>-650295474</t>
  </si>
  <si>
    <t xml:space="preserve">Poznámka k souboru cen:_x000D_
1. V ceně jsou započteny i náklady na případné nutné přemístění hromad nebo dočasných skládek na místo spotřeby ze vzdálenosti do 30 m. 2. V ceně nejsou započteny náklady na získání ornice; toto získání se oceňuje cenami souboru cen 121 10-11 Sejmutí ornice. 3. Případné nakládání ornice, v souvislosti s pozn. č. 2 se oceňuje cenami souboru cen 167 10-11 Nakládání, skládání a překládání neulehlého výkopku nebo sypaniny. 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 </t>
  </si>
  <si>
    <t>Použita bude sejmutá ornice na stavbě</t>
  </si>
  <si>
    <t>23</t>
  </si>
  <si>
    <t>182201101</t>
  </si>
  <si>
    <t>Svahování násypů</t>
  </si>
  <si>
    <t>-157422901</t>
  </si>
  <si>
    <t>240</t>
  </si>
  <si>
    <t>ostatní</t>
  </si>
  <si>
    <t>81+22</t>
  </si>
  <si>
    <t>Zakládání</t>
  </si>
  <si>
    <t>24</t>
  </si>
  <si>
    <t>212752213</t>
  </si>
  <si>
    <t>Trativod z drenážních trubek plastových flexibilních D do 160 mm včetně lože otevřený výkop</t>
  </si>
  <si>
    <t>m</t>
  </si>
  <si>
    <t>-551222757</t>
  </si>
  <si>
    <t>Trativod- drenáž</t>
  </si>
  <si>
    <t>159</t>
  </si>
  <si>
    <t>25</t>
  </si>
  <si>
    <t>211561111</t>
  </si>
  <si>
    <t>Výplň odvodňovacích žeber nebo trativodů kamenivem hrubým drceným frakce 4 až 16 mm</t>
  </si>
  <si>
    <t>319124977</t>
  </si>
  <si>
    <t>26</t>
  </si>
  <si>
    <t>211971110</t>
  </si>
  <si>
    <t>Zřízení opláštění žeber nebo trativodů geotextilií v rýze nebo zářezu sklonu do 1:2</t>
  </si>
  <si>
    <t>188362880</t>
  </si>
  <si>
    <t xml:space="preserve">Poznámka k souboru cen:_x000D_
1. Ceny jsou určeny: a) pro jakékoliv druhy a rozměry geotextilií, b) i pro zřízení svislého drénu z jedné nebo více vrstev geotextilie přiložených na stěnu rýhy nebo zářezu, c) pro způsob spojování geotextilií přesahy. 2. Ceny nelze použít: a) pro zřízení opláštění výplně v zapažených rýhách; toto opláštění se oceňuje individuálně, b) pro knotové drény (geodrény); tyto drény se oceňují cenami souboru cen 211 97-21 Vpichování svislých konsolidačních prefabrikovaných drénů, c) pro zřízení vrstev z geotextilií; toto zřízení vrstev z geotextilií se ocení cenami souboru cen 213 14 Zřízení vrstvy z geotextilie. 3. V cenách jsou započteny i náklady na zřízení předepsaných přesahů a na potřebné zatěžování nebo připevňování geotextilie ke stěnám výkopu při provádění. 4. V cenách nejsou započteny náklady na dodání geotextilie; toto dodání se oceňuje ve specifikaci. Ztratné lze dohodnout ve výši 2 %. 5. Množství měrných jednotek: a) se určuje v m2 rozvinuté plochy opláštění bez jakýchkoliv přesahů. Při opláštění z více vrstev geotextilií se pro určení množství měrných jednotek oceňuje každá vrstva samostatně, b) pro dodání geotextilie oceňované ve specifikaci se určí v m2 geotextilie včetně přesahů a prořezů stanovených projektovou dokumentací. </t>
  </si>
  <si>
    <t>159*2</t>
  </si>
  <si>
    <t>27</t>
  </si>
  <si>
    <t>286112250</t>
  </si>
  <si>
    <t>trubka drenážní flexibilní  D 160 mm</t>
  </si>
  <si>
    <t>-619058620</t>
  </si>
  <si>
    <t>Drenáž</t>
  </si>
  <si>
    <t>28</t>
  </si>
  <si>
    <t>693110390</t>
  </si>
  <si>
    <t>geotextilie PPT 60 350 g/m2</t>
  </si>
  <si>
    <t>-176775220</t>
  </si>
  <si>
    <t>P</t>
  </si>
  <si>
    <t>Poznámka k položce:
GEOJUTEX 80, Plošná hmotnost: 350 g/m2, Pevnost v tahu (podélně/příčně): 80/80 kN/m, Tažnost (podélně/příčně): 11/7 %, Statické protržení (CBR): 9000 N, Funkce: F, F+S, R  Šířka role: 5,20 m, Délka nábalu: 100 m</t>
  </si>
  <si>
    <t>k*=2+0,15</t>
  </si>
  <si>
    <t>(2*1,5*2)+(2*1*2)+(1,5*1*2)</t>
  </si>
  <si>
    <t>13*2,15 'Přepočtené koeficientem množství</t>
  </si>
  <si>
    <t>29</t>
  </si>
  <si>
    <t>213141113</t>
  </si>
  <si>
    <t>Zřízení vrstvy z geotextilie v rovině nebo ve sklonu do 1:5 š do 8,5 m</t>
  </si>
  <si>
    <t>1930438588</t>
  </si>
  <si>
    <t xml:space="preserve">Poznámka k souboru cen:_x000D_
1. Ceny jsou určeny pro zřízení vrstev na upraveném povrchu. 2. V cenách jsou započteny i náklady na položení a spojení geotextilií včetně přesahů. 3. V cenách nejsou započteny náklady na dodávku geotextilií, která se oceňuje ve specifikaci. Ztratné včetně přesahů lze stanovit ve výši 15 až 20 %. 4. Ceny -1131 až -1133 lze použít i pro vyvedení geotextilie na svislou konstrukci. </t>
  </si>
  <si>
    <t>vsakovací zařízení 1</t>
  </si>
  <si>
    <t>vsakovací zařízení 2</t>
  </si>
  <si>
    <t>Geotextilie ve skaldvě ploch z vegetačních dlaždic</t>
  </si>
  <si>
    <t>Komunikace</t>
  </si>
  <si>
    <t>30</t>
  </si>
  <si>
    <t>577134131</t>
  </si>
  <si>
    <t>Asfaltový beton vrstva obrusná ACO 11 (ABS) tř. I tl 40 mm š do 3 m z modifikovaného asfaltu</t>
  </si>
  <si>
    <t>1973158353</t>
  </si>
  <si>
    <t>nová komunikace</t>
  </si>
  <si>
    <t>684</t>
  </si>
  <si>
    <t>31</t>
  </si>
  <si>
    <t>573211111</t>
  </si>
  <si>
    <t>Postřik živičný spojovací z asfaltu v množství do 0,70 kg/m2</t>
  </si>
  <si>
    <t>1434254323</t>
  </si>
  <si>
    <t>32</t>
  </si>
  <si>
    <t>565155111</t>
  </si>
  <si>
    <t>Asfaltový beton vrstva podkladní ACP 16 (obalované kamenivo OKS) tl 70 mm š do 3 m</t>
  </si>
  <si>
    <t>827340494</t>
  </si>
  <si>
    <t>33</t>
  </si>
  <si>
    <t>573111111</t>
  </si>
  <si>
    <t>Postřik živičný infiltrační s posypem z asfaltu množství 0,60 kg/m2</t>
  </si>
  <si>
    <t>-1053344819</t>
  </si>
  <si>
    <t>34</t>
  </si>
  <si>
    <t>564851111</t>
  </si>
  <si>
    <t>Podklad ze štěrkodrtě ŠD tl 150 mm</t>
  </si>
  <si>
    <t>776574827</t>
  </si>
  <si>
    <t>684*2</t>
  </si>
  <si>
    <t>35</t>
  </si>
  <si>
    <t>596412212</t>
  </si>
  <si>
    <t>Kladení dlažby z vegetačních tvárnic pozemních komunikací tl 80 mm do 300 m2</t>
  </si>
  <si>
    <t>-1802578190</t>
  </si>
  <si>
    <t xml:space="preserve">Poznámka k souboru cen:_x000D_
1. V cenách jsou započteny i náklady na dodávku hmot pro lože a materiálu na výplň spár. 2. V cenách nejsou započteny náklady na: a) dodávku vegetačních dlaždic, které se oceňují ve specifikaci; ztratné lze dohodnout u plochy do 100 m2 ve výši 3 %, přes 100 do 300 m2 ve výši 2 % a přes 300 m2 ve výši 1 %, b) dodávku výplně ve vegetačních dlaždicích, které se oceňují ve specifikaci, c) založení trávníku. Tyto náklady se oceňují cenami souboru cen 180 40-51 části A02 Katalogu 823-1 Plochy a úprava území. 3. Část lože přesahující tloušťku 50 mm se oceňuje cenami souboru cen 451 ..-9 Příplatek za každých dalších 10 mm tloušťky podkladu nebo lože. </t>
  </si>
  <si>
    <t>zpevňená plocha</t>
  </si>
  <si>
    <t>36</t>
  </si>
  <si>
    <t>592282410R</t>
  </si>
  <si>
    <t>tvarovka betonová zatravňovací TZX 600*400*100</t>
  </si>
  <si>
    <t>-295895552</t>
  </si>
  <si>
    <t>k*=1,03</t>
  </si>
  <si>
    <t>zpevňená plocha počet kusů na m2 (1/0,24) = 4,17</t>
  </si>
  <si>
    <t>358*4,17</t>
  </si>
  <si>
    <t>1492,86*1,03 'Přepočtené koeficientem množství</t>
  </si>
  <si>
    <t>37</t>
  </si>
  <si>
    <t>564871111R</t>
  </si>
  <si>
    <t>Podklad ze štěrkodrtě ŠD tl 250 mm s příměsí hlinitých částic</t>
  </si>
  <si>
    <t>-1499331501</t>
  </si>
  <si>
    <t>zpevňená plocha - z důvodu požadavku na vegetativní kryt je zapotřebí použít materiál s přímesí hlinitých částic</t>
  </si>
  <si>
    <t>38</t>
  </si>
  <si>
    <t>693112560R</t>
  </si>
  <si>
    <t>geotextilie 200g/m2</t>
  </si>
  <si>
    <t>-1794015632</t>
  </si>
  <si>
    <t>Geotextilie trativodů</t>
  </si>
  <si>
    <t>159 * 2</t>
  </si>
  <si>
    <t>39</t>
  </si>
  <si>
    <t>180405114</t>
  </si>
  <si>
    <t>Založení trávníku ve vegetačních prefabrikátech výsevem směsi semene v rovině a ve svahu do 1:5</t>
  </si>
  <si>
    <t>2147070772</t>
  </si>
  <si>
    <t xml:space="preserve">Poznámka k souboru cen:_x000D_
1. V cenách jsou započteny i náklady pokosení, naložení a odvoz odpadu do 20 km se složením. 2. V cenách nejsou započteny náklady na: a) přípravu půdy, b) travní semeno a substrát, tyto náklady se oceňují ve specifikaci, c) vypletí a zalévání; tyto práce se oceňují cenami části C02 souborů cen 185 80-42 Vypletí a 185 80-43 Zalití rostlin vodou, d) konstrukci podloží a dodání zatravňovacích prefabrikátů, e) uložení odpadu na skládce. </t>
  </si>
  <si>
    <t>založení trávníku ve vegetační dlažbě</t>
  </si>
  <si>
    <t>916231113</t>
  </si>
  <si>
    <t>Osazení chodníkového obrubníku betonového ležatého s boční opěrou do lože z betonu prostého</t>
  </si>
  <si>
    <t>1690904920</t>
  </si>
  <si>
    <t xml:space="preserve">Poznámka k souboru cen:_x000D_
1. V cenách chodníkových obrubníků ležatých i stojatých jsou započteny pro osazení a) do lože z kameniva těženého i náklady na dodání hmot pro lože tl. 80 až 100 mm, b) do lože z betonu prostého i náklady na dodání hmot pro lože tl. 80 až 100 mm; v cenách -1113 a -1213 též náklady na zřízení bočních opěr. 2. Část lože z betonu prostého přesahující tl. 100 mm se oceňuje cenou 916 99-1121 Lože pod obrubníky, krajníky nebo obruby z dlažebních kostek. 3. V cenách nejsou započteny náklady na dodání obrubníků, tyto se oceňují ve specifikaci. </t>
  </si>
  <si>
    <t>359</t>
  </si>
  <si>
    <t>41</t>
  </si>
  <si>
    <t>592174900</t>
  </si>
  <si>
    <t>obrubník betonový chodníkový ABO 10-25,rovný 100x10x25 cm přírodní šedá</t>
  </si>
  <si>
    <t>-1192220726</t>
  </si>
  <si>
    <t>359*1,03 'Přepočtené koeficientem množství</t>
  </si>
  <si>
    <t>42</t>
  </si>
  <si>
    <t>915491211</t>
  </si>
  <si>
    <t>Osazení vodícího proužku z betonových desek do betonového lože tl do 100 mm š proužku 250 mm</t>
  </si>
  <si>
    <t>1360499085</t>
  </si>
  <si>
    <t>76</t>
  </si>
  <si>
    <t>43</t>
  </si>
  <si>
    <t>592452100</t>
  </si>
  <si>
    <t>přídlažba 50x25x8 cm přírodní</t>
  </si>
  <si>
    <t>178268011</t>
  </si>
  <si>
    <t>Poznámka k položce:
spotřeba: 2 kus/m</t>
  </si>
  <si>
    <t>76*2</t>
  </si>
  <si>
    <t>152*1,03 'Přepočtené koeficientem množství</t>
  </si>
  <si>
    <t>Trubní vedení</t>
  </si>
  <si>
    <t>44</t>
  </si>
  <si>
    <t>871313121</t>
  </si>
  <si>
    <t>Montáž kanalizačního potrubí z PVC těsněné gumovým kroužkem otevřený výkop sklon do 20 % DN 160</t>
  </si>
  <si>
    <t>1581146753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</si>
  <si>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 2. V cenách potrubí z trubek polyetylenových a polypropylenových nejsou započteny náklady na dodání tvarovek použitých pro napojení na jiný druh potrubí; tvarovky se oceňují ve specifikaci. 3. Ztratné lze dohodnout: a) u trub kanalizačních z tvrdého PVC ve směrné výši 3 %, b) u trub polyetylenových a polypropylenových ve směrné výši 1,5. </t>
  </si>
  <si>
    <t xml:space="preserve">napojení vpustí </t>
  </si>
  <si>
    <t>45</t>
  </si>
  <si>
    <t>286147160</t>
  </si>
  <si>
    <t>trubka kanalizační žebrovaná (PP) vnitřní průměr 150mm, dl. 2m</t>
  </si>
  <si>
    <t>-644974095</t>
  </si>
  <si>
    <t>46</t>
  </si>
  <si>
    <t>899203111</t>
  </si>
  <si>
    <t>Osazení mříží litinových včetně rámů a košů na bahno hmotnosti nad 100 do 150 kg</t>
  </si>
  <si>
    <t>-824591143</t>
  </si>
  <si>
    <t>47</t>
  </si>
  <si>
    <t>877315211</t>
  </si>
  <si>
    <t>Montáž tvarovek z tvrdého PVC-systém KG nebo z polypropylenu-systém KG 2000 jednoosé DN 150</t>
  </si>
  <si>
    <t>-2083321007</t>
  </si>
  <si>
    <t>48</t>
  </si>
  <si>
    <t>286115880-1</t>
  </si>
  <si>
    <t>zátka kanalizace plastové PVC U DN 150</t>
  </si>
  <si>
    <t>-1398460120</t>
  </si>
  <si>
    <t>49</t>
  </si>
  <si>
    <t>286171820</t>
  </si>
  <si>
    <t>koleno kanalizační PP Master 45 ° DN 150</t>
  </si>
  <si>
    <t>-849445538</t>
  </si>
  <si>
    <t>Kolono pro napojení do UV a do stávající trasy ( úhel dle potřeby)</t>
  </si>
  <si>
    <t>50</t>
  </si>
  <si>
    <t>175151101</t>
  </si>
  <si>
    <t>Obsypání potrubí strojně sypaninou bez prohození, uloženou do 3 m</t>
  </si>
  <si>
    <t>-764077821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</si>
  <si>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 2. Míru zhutnění předepisuje projekt. 3. V cenách nejsou zahrnuty náklady na nakupovanou sypaninu. Tato se oceňuje ve specifikaci. 4. V cenách nejsou zahrnuty náklady na prohození sypaniny, tyto náklady se oceňují položkou 17511-1109 Příplatek za prohození sypaniny. </t>
  </si>
  <si>
    <t>Obsyp přípojky UV</t>
  </si>
  <si>
    <t>(4*0,35*0,8)</t>
  </si>
  <si>
    <t>51</t>
  </si>
  <si>
    <t>583373310</t>
  </si>
  <si>
    <t>štěrkopísek frakce 0-22</t>
  </si>
  <si>
    <t>-993808583</t>
  </si>
  <si>
    <t>k*=1,9+1,05</t>
  </si>
  <si>
    <t>1,12*1,95 'Přepočtené koeficientem množství</t>
  </si>
  <si>
    <t>52</t>
  </si>
  <si>
    <t>564231111</t>
  </si>
  <si>
    <t>Podklad nebo podsyp ze štěrkopísku ŠP tl 100 mm</t>
  </si>
  <si>
    <t>335737394</t>
  </si>
  <si>
    <t>lože pod přípojku UV</t>
  </si>
  <si>
    <t>4*0,8</t>
  </si>
  <si>
    <t>53</t>
  </si>
  <si>
    <t>877315211R2</t>
  </si>
  <si>
    <t>Napojení na stávající kanalizaci</t>
  </si>
  <si>
    <t>1372478089</t>
  </si>
  <si>
    <t>Napojení kanalizační přípojky od uliční vpusti k stávající kanalizaci ( navrtávka stávajícího potrubí, spojovací kus a montáž odbočky)</t>
  </si>
  <si>
    <t>54</t>
  </si>
  <si>
    <t>895941111</t>
  </si>
  <si>
    <t>Zřízení vpusti kanalizační uliční z betonových dílců typ UV-50 normální</t>
  </si>
  <si>
    <t>1223205063</t>
  </si>
  <si>
    <t>Navržená UV</t>
  </si>
  <si>
    <t>55</t>
  </si>
  <si>
    <t>592238780</t>
  </si>
  <si>
    <t>mříž M1 D400 DIN 19583-13</t>
  </si>
  <si>
    <t>1347975728</t>
  </si>
  <si>
    <t>56</t>
  </si>
  <si>
    <t>592238760</t>
  </si>
  <si>
    <t>rám zabetonovaný BEGU DIN 19583-9 D400 500/500 mm</t>
  </si>
  <si>
    <t>919735089</t>
  </si>
  <si>
    <t>57</t>
  </si>
  <si>
    <t>592238640</t>
  </si>
  <si>
    <t>prstenec betonový pro uliční vpusť vyrovnávací TBV-Q 390/60/10a, 39x6x5 cm</t>
  </si>
  <si>
    <t>-1997298148</t>
  </si>
  <si>
    <t>58</t>
  </si>
  <si>
    <t>592238740</t>
  </si>
  <si>
    <t>koš pozink. C3 DIN 4052, vysoký, pro rám 500/300</t>
  </si>
  <si>
    <t>-368292773</t>
  </si>
  <si>
    <t>59</t>
  </si>
  <si>
    <t>592238210</t>
  </si>
  <si>
    <t>vpusť betonová uliční TBV-Q 660/180 18x66x10 cm</t>
  </si>
  <si>
    <t>759597689</t>
  </si>
  <si>
    <t>60</t>
  </si>
  <si>
    <t>592238260</t>
  </si>
  <si>
    <t>vpusť betonová uliční TBV-Q 500/590 59x50x5 cm</t>
  </si>
  <si>
    <t>1970981563</t>
  </si>
  <si>
    <t>61</t>
  </si>
  <si>
    <t>592238240</t>
  </si>
  <si>
    <t>vpusť betonová uliční TBV-Q 500/590/200 V 59x50x5 cm</t>
  </si>
  <si>
    <t>-1662157538</t>
  </si>
  <si>
    <t>62</t>
  </si>
  <si>
    <t>592238230</t>
  </si>
  <si>
    <t>vpusť betonová uliční TBV-Q 500/626 D 61,6x50x5 cm</t>
  </si>
  <si>
    <t>1607641879</t>
  </si>
  <si>
    <t>Ostatní konstrukce a práce-bourání</t>
  </si>
  <si>
    <t>63</t>
  </si>
  <si>
    <t>919732211</t>
  </si>
  <si>
    <t>Styčná spára napojení nového živičného povrchu na stávající za tepla š 15 mm hl 25 mm s prořezáním</t>
  </si>
  <si>
    <t>3218535</t>
  </si>
  <si>
    <t xml:space="preserve">Poznámka k souboru cen:_x000D_
1. V cenách jsou započteny i náklady na vyčištění spár, na impregnaci a zalití spár včetně dodání hmot. </t>
  </si>
  <si>
    <t>Napojení na stávající asf. povrch s pružnou zálivkou</t>
  </si>
  <si>
    <t>64</t>
  </si>
  <si>
    <t>914111111</t>
  </si>
  <si>
    <t>Montáž svislé dopravní značky do velikosti 1 m2 objímkami na sloupek nebo konzolu</t>
  </si>
  <si>
    <t>1385389127</t>
  </si>
  <si>
    <t>Nové svislé dopravní zančení vjezdu a výjezdu</t>
  </si>
  <si>
    <t>65</t>
  </si>
  <si>
    <t>914511111.dm</t>
  </si>
  <si>
    <t>Montáž sloupku dopravních značek délky do 3,5 m s betonovým základem</t>
  </si>
  <si>
    <t>-549770732</t>
  </si>
  <si>
    <t>66</t>
  </si>
  <si>
    <t>404440000</t>
  </si>
  <si>
    <t xml:space="preserve">značka dopravní svislá </t>
  </si>
  <si>
    <t>1491625766</t>
  </si>
  <si>
    <t>67</t>
  </si>
  <si>
    <t>592325350</t>
  </si>
  <si>
    <t>patka  betonová 25x25x80 cm</t>
  </si>
  <si>
    <t>-1459622347</t>
  </si>
  <si>
    <t>68</t>
  </si>
  <si>
    <t>404452250</t>
  </si>
  <si>
    <t>sloupek Zn 60 - 350</t>
  </si>
  <si>
    <t>-1585709777</t>
  </si>
  <si>
    <t>69</t>
  </si>
  <si>
    <t>915131112R</t>
  </si>
  <si>
    <t>Vodorovné dopravní značení retroreflexní žlutou barvou přechody pro chodce, šipky nebo  symboly</t>
  </si>
  <si>
    <t>776973705</t>
  </si>
  <si>
    <t>žluté a černé pruhy - var. znač na schodišti viz. „A“ v situaci</t>
  </si>
  <si>
    <t>70</t>
  </si>
  <si>
    <t>915111125</t>
  </si>
  <si>
    <t>Vodorovné dopravní značení dělící čáry přerušované š 125 mm základní žlutá barva</t>
  </si>
  <si>
    <t>322697602</t>
  </si>
  <si>
    <t xml:space="preserve">Poznámka k souboru cen:_x000D_
1. Ceny jsou určeny pro dělící čáry bílé souvislé č. V1a, bílé přerušované č. V2a, žluté souvislé č. V12b, žluté přerušované č. V12c a vodící čáry bílé č. V4. 2. V cenách nejsou započteny náklady na: a) předznačení, tyto se oceňují cenami souboru cen 915 6.-11 Předznačení pro vodorovné značení, b) očištění vozovky, tyto se oceňují cenami souboru cen 938 90-9 . Odstranění bláta, prachu nebo hlinitého nánosu s povrchu podkladu nebo krytu části C 01 tohoto katalogu. 3. Množství měrných jednotek se určuje: a) u cen 915 11 a 915 12 v m délky dělící nebo vodící čáry (včetně mezer), b) u ceny 915 13 v m2 stříkané plochy bez mezer. </t>
  </si>
  <si>
    <t>V12a v místě pro vyhnutí</t>
  </si>
  <si>
    <t>997</t>
  </si>
  <si>
    <t xml:space="preserve">Přesun sutě </t>
  </si>
  <si>
    <t>71</t>
  </si>
  <si>
    <t>997002611</t>
  </si>
  <si>
    <t>Nakládání suti a vybouraných hmot</t>
  </si>
  <si>
    <t>411155129</t>
  </si>
  <si>
    <t>72</t>
  </si>
  <si>
    <t>997221579</t>
  </si>
  <si>
    <t>Příplatek ZKD 1 km u vodorovné dopravy vybouraných hmot</t>
  </si>
  <si>
    <t>-76100134</t>
  </si>
  <si>
    <t xml:space="preserve">Poznámka k souboru cen:_x000D_
1. Ceny nelze použít pro vodorovnou dopravu vybouraných hmot po železnici, po vodě nebo neobvyklými dopravními prostředky. 2. Je-li na dopravní dráze pro vodorovnou dopravu vybouraných hmot překážka, pro kterou je nutno vybourané hmoty překládat z jednoho dopravního prostředku na druhý, oceňuje se tato doprava v každém úseku samostatně. </t>
  </si>
  <si>
    <t>207,48*9 'Přepočtené koeficientem množství</t>
  </si>
  <si>
    <t>73</t>
  </si>
  <si>
    <t>171201211</t>
  </si>
  <si>
    <t>Poplatek za uložení odpadu ze sypaniny na skládce (skládkovné)</t>
  </si>
  <si>
    <t>1319835199</t>
  </si>
  <si>
    <t xml:space="preserve">Poznámka k souboru cen:_x000D_
1. Cena -1201 je určena i pro: 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 b) zasypání koryt vodotečí a prohlubní v terénu bez předepsaného zhutnění sypaniny; c) uložení výkopku pod vodou do prohlubní ve dně vodotečí nebo nádrží. 2. Cenu -1201 nelze použít pro uložení výkopku nebo ornice: a) při vykopávkách pro podzemní vedení podél hrany výkopu, z něhož byl výkopek získán, a to ani tehdy, jestliže se výkopek po vyhození z výkopu na povrch území ještě dále přemisťuje na hromady podél výkopu; b) na dočasné skládky, které nejsou předepsány projektem; c) na dočasné skládky předepsané projektem tak, že na 1 m2 projektem určené plochy této skládky připadají nejvýše 2 m3 výkopku nebo ornice (viz. též poznámku č. 1 a); 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 e) na trvalé skládky s předepsaným zhutněním; toto uložení výkopku se oceňuje cenami souboru cen 171 . 0- . . Uložení sypaniny do násypů. 3. V ceně -1201 jsou započteny i náklady na rozprostření sypaniny ve vrstvách s hrubým urovnáním na skládce. 4. V ceně -1201 nejsou započteny náklady na získání skládek ani na poplatky za skládku. 5. Množství jednotek uložení výkopku (sypaniny) se určí v m3 uloženého výkopku (sypaniny),v rostlém stavu zpravidla ve výkopišti. 6. Cenu -1211 lze po dohodě upravit podle místních podmínek. </t>
  </si>
  <si>
    <t>74</t>
  </si>
  <si>
    <t>997221571</t>
  </si>
  <si>
    <t>Vodorovná doprava vybouraných hmot do 1 km</t>
  </si>
  <si>
    <t>2137678246</t>
  </si>
  <si>
    <t>998</t>
  </si>
  <si>
    <t>Přesun hmot</t>
  </si>
  <si>
    <t>75</t>
  </si>
  <si>
    <t>998225111</t>
  </si>
  <si>
    <t>Přesun hmot pro pozemní komunikace s krytem z kamene, monolitickým betonovým nebo živičným</t>
  </si>
  <si>
    <t>1203538546</t>
  </si>
  <si>
    <t>Práce a dodávky M</t>
  </si>
  <si>
    <t>21-M</t>
  </si>
  <si>
    <t>Veřejné osvětlení</t>
  </si>
  <si>
    <t>210040001R</t>
  </si>
  <si>
    <t xml:space="preserve">demontáž stávajícího sloupu </t>
  </si>
  <si>
    <t>ks</t>
  </si>
  <si>
    <t>-606940902</t>
  </si>
  <si>
    <t>Demontáž stávajícího VO</t>
  </si>
  <si>
    <t>77</t>
  </si>
  <si>
    <t>210040001.1R</t>
  </si>
  <si>
    <t xml:space="preserve">přemístění-montáž stávajícího sloupu </t>
  </si>
  <si>
    <t>1255283125</t>
  </si>
  <si>
    <t>Přemístění stávajícího VO o cca 6m</t>
  </si>
  <si>
    <t>78</t>
  </si>
  <si>
    <t>460080001.2R</t>
  </si>
  <si>
    <t>D+M betonový základ tř.C20/25 pro sloup ( DM-bednění)</t>
  </si>
  <si>
    <t>256</t>
  </si>
  <si>
    <t>-1607828001</t>
  </si>
  <si>
    <t>bet. základ pro přesunuté sloupy VO a jeden nový sloup VO</t>
  </si>
  <si>
    <t>4*0,25</t>
  </si>
  <si>
    <t>79</t>
  </si>
  <si>
    <t>460080001.3R</t>
  </si>
  <si>
    <t>D+M svítidlo stožárové VER 6LED 15W IP44</t>
  </si>
  <si>
    <t>373881983</t>
  </si>
  <si>
    <t>nové VO z boku budovy</t>
  </si>
  <si>
    <t>80</t>
  </si>
  <si>
    <t>460080001.4R</t>
  </si>
  <si>
    <t>D+M stožár ocelový, kuželový, nerez, v.6m</t>
  </si>
  <si>
    <t>-1436965405</t>
  </si>
  <si>
    <t>81</t>
  </si>
  <si>
    <t>341111000</t>
  </si>
  <si>
    <t>D+M kabel silový s Cu jádrem CYKY 5x6 mm2</t>
  </si>
  <si>
    <t>944059</t>
  </si>
  <si>
    <t xml:space="preserve">VO nová trasa kabelu </t>
  </si>
  <si>
    <t>82</t>
  </si>
  <si>
    <t>460080001.5R</t>
  </si>
  <si>
    <t>D+M výchozí revizní zpráva</t>
  </si>
  <si>
    <t>hod</t>
  </si>
  <si>
    <t>-1779327748</t>
  </si>
  <si>
    <t>83</t>
  </si>
  <si>
    <t>460080001.6R</t>
  </si>
  <si>
    <t>D+M projektová dokumentace skutečného stavu</t>
  </si>
  <si>
    <t>-2083154189</t>
  </si>
  <si>
    <t>03/2019-1 - Vedlejší a ostatní náklady- Zpevněné plochy Dukla č.p.300</t>
  </si>
  <si>
    <t>VRN - Vedlejší rozpočtové náklady</t>
  </si>
  <si>
    <t>VRN</t>
  </si>
  <si>
    <t>Vedlejší rozpočtové náklady</t>
  </si>
  <si>
    <t>011503000</t>
  </si>
  <si>
    <t>Stavební průzkum bez rozlišení</t>
  </si>
  <si>
    <t>soubor</t>
  </si>
  <si>
    <t>1024</t>
  </si>
  <si>
    <t>1704925647</t>
  </si>
  <si>
    <t>Archeologický průzkum,  ZAV, významější nálezy se neočekávají</t>
  </si>
  <si>
    <t>012103000</t>
  </si>
  <si>
    <t>Geodetické práce před výstavbou</t>
  </si>
  <si>
    <t>1963502393</t>
  </si>
  <si>
    <t>zájmová oblast stavby</t>
  </si>
  <si>
    <t>012303000</t>
  </si>
  <si>
    <t>Geodetické práce po výstavbě</t>
  </si>
  <si>
    <t>-2024216629</t>
  </si>
  <si>
    <t>Geodetické zaměření skutečně provedeného díla, vč. případných geometrických plánů pro kolaudační řízení</t>
  </si>
  <si>
    <t>3x v tištěné podobě a 1x v digitálním vyhotovení</t>
  </si>
  <si>
    <t>GP v patřičných  počtech ppro zápis do KN</t>
  </si>
  <si>
    <t>013254000</t>
  </si>
  <si>
    <t>Dokumentace skutečného provedení stavby</t>
  </si>
  <si>
    <t>1727777785</t>
  </si>
  <si>
    <t>3x tištěná dokumentace, 1x na CD</t>
  </si>
  <si>
    <t>032903000</t>
  </si>
  <si>
    <t>Náklady na provoz a údržbu vybavení staveniště</t>
  </si>
  <si>
    <t>-1627245875</t>
  </si>
  <si>
    <t>Zajištění a zabezpečení staveniště, zřízení a likvidace zařízení staveniště, vč. případných přípojek, přístupů a skládek, deponií a pod.</t>
  </si>
  <si>
    <t>Zřízení čistících zón  před výjezdem z obvodu staveniště.</t>
  </si>
  <si>
    <t>Uvedení pozemků do původního stavu.</t>
  </si>
  <si>
    <t>034403000</t>
  </si>
  <si>
    <t>Dopravní značení na staveništi</t>
  </si>
  <si>
    <t>2067314809</t>
  </si>
  <si>
    <t xml:space="preserve">Projednání a zajištění zvláštního užívání komunikací a veřejných ploch, včetně zajištění dopravního značení, a to v rozsahu nezbytném pro řádné </t>
  </si>
  <si>
    <t xml:space="preserve">a bezpečné provádění stavby, včetně projektu DIO </t>
  </si>
  <si>
    <t>043194000</t>
  </si>
  <si>
    <t>Ostatní zkoušky</t>
  </si>
  <si>
    <t>-500486416</t>
  </si>
  <si>
    <t>Zkoušky, atesty a revize podle ČSN a případných jiných právních nebo technických předpisů</t>
  </si>
  <si>
    <t xml:space="preserve">Zajištění všech ostatních nezbytných zkoušek, atestů a revizí podle ČSN a případných jiných právních nebo technických předpisů platných </t>
  </si>
  <si>
    <t>v době provádění a předání díla, kterými bude prokázáno dosažení předepsané kvality a předepsaných technických parametrů díla.</t>
  </si>
  <si>
    <t>Průkazní zkouška zemin</t>
  </si>
  <si>
    <t>075603000</t>
  </si>
  <si>
    <t>Jiná ochranná pásma</t>
  </si>
  <si>
    <t>1603945140</t>
  </si>
  <si>
    <t>Zajištění ochrany a vytýčení podzemních inženýrských sítí uvedených v projektové dokumentaci dle podmínek v dokladové části.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</si>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</sst>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i/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4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41" fillId="0" borderId="28" xfId="0" applyFont="1" applyBorder="1" applyAlignment="1" applyProtection="1">
      <alignment horizontal="center" vertical="center"/>
    </xf>
    <xf numFmtId="49" fontId="41" fillId="0" borderId="28" xfId="0" applyNumberFormat="1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center" vertical="center" wrapText="1"/>
    </xf>
    <xf numFmtId="167" fontId="41" fillId="0" borderId="28" xfId="0" applyNumberFormat="1" applyFont="1" applyBorder="1" applyAlignment="1" applyProtection="1">
      <alignment vertical="center"/>
    </xf>
    <xf numFmtId="4" fontId="41" fillId="4" borderId="28" xfId="0" applyNumberFormat="1" applyFont="1" applyFill="1" applyBorder="1" applyAlignment="1" applyProtection="1">
      <alignment vertical="center"/>
      <protection locked="0"/>
    </xf>
    <xf numFmtId="4" fontId="41" fillId="0" borderId="28" xfId="0" applyNumberFormat="1" applyFont="1" applyBorder="1" applyAlignment="1" applyProtection="1">
      <alignment vertical="center"/>
    </xf>
    <xf numFmtId="0" fontId="41" fillId="0" borderId="5" xfId="0" applyFont="1" applyBorder="1" applyAlignment="1">
      <alignment vertical="center"/>
    </xf>
    <xf numFmtId="0" fontId="41" fillId="4" borderId="28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39" fillId="0" borderId="0" xfId="0" applyFont="1" applyBorder="1" applyAlignment="1" applyProtection="1">
      <alignment vertical="center" wrapText="1"/>
    </xf>
    <xf numFmtId="0" fontId="11" fillId="0" borderId="5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Border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Border="1" applyAlignment="1" applyProtection="1"/>
    <xf numFmtId="0" fontId="11" fillId="0" borderId="5" xfId="0" applyFont="1" applyBorder="1" applyAlignment="1"/>
    <xf numFmtId="0" fontId="11" fillId="0" borderId="18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9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workbookViewId="0">
      <pane ySplit="1" topLeftCell="A3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79"/>
      <c r="AS2" s="379"/>
      <c r="AT2" s="379"/>
      <c r="AU2" s="379"/>
      <c r="AV2" s="379"/>
      <c r="AW2" s="379"/>
      <c r="AX2" s="379"/>
      <c r="AY2" s="379"/>
      <c r="AZ2" s="379"/>
      <c r="BA2" s="379"/>
      <c r="BB2" s="379"/>
      <c r="BC2" s="379"/>
      <c r="BD2" s="379"/>
      <c r="BE2" s="379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92" t="s">
        <v>16</v>
      </c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29"/>
      <c r="AQ5" s="31"/>
      <c r="BE5" s="390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8" t="s">
        <v>19</v>
      </c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359"/>
      <c r="AD6" s="359"/>
      <c r="AE6" s="359"/>
      <c r="AF6" s="359"/>
      <c r="AG6" s="359"/>
      <c r="AH6" s="359"/>
      <c r="AI6" s="359"/>
      <c r="AJ6" s="359"/>
      <c r="AK6" s="359"/>
      <c r="AL6" s="359"/>
      <c r="AM6" s="359"/>
      <c r="AN6" s="359"/>
      <c r="AO6" s="359"/>
      <c r="AP6" s="29"/>
      <c r="AQ6" s="31"/>
      <c r="BE6" s="391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91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91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1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29</v>
      </c>
      <c r="AO10" s="29"/>
      <c r="AP10" s="29"/>
      <c r="AQ10" s="31"/>
      <c r="BE10" s="391"/>
      <c r="BS10" s="24" t="s">
        <v>8</v>
      </c>
    </row>
    <row r="11" spans="1:74" ht="18.399999999999999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31</v>
      </c>
      <c r="AL11" s="29"/>
      <c r="AM11" s="29"/>
      <c r="AN11" s="35" t="s">
        <v>32</v>
      </c>
      <c r="AO11" s="29"/>
      <c r="AP11" s="29"/>
      <c r="AQ11" s="31"/>
      <c r="BE11" s="391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1"/>
      <c r="BS12" s="24" t="s">
        <v>8</v>
      </c>
    </row>
    <row r="13" spans="1:74" ht="14.45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34</v>
      </c>
      <c r="AO13" s="29"/>
      <c r="AP13" s="29"/>
      <c r="AQ13" s="31"/>
      <c r="BE13" s="391"/>
      <c r="BS13" s="24" t="s">
        <v>8</v>
      </c>
    </row>
    <row r="14" spans="1:74" ht="15">
      <c r="B14" s="28"/>
      <c r="C14" s="29"/>
      <c r="D14" s="29"/>
      <c r="E14" s="360" t="s">
        <v>34</v>
      </c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G14" s="361"/>
      <c r="AH14" s="361"/>
      <c r="AI14" s="361"/>
      <c r="AJ14" s="361"/>
      <c r="AK14" s="37" t="s">
        <v>31</v>
      </c>
      <c r="AL14" s="29"/>
      <c r="AM14" s="29"/>
      <c r="AN14" s="39" t="s">
        <v>34</v>
      </c>
      <c r="AO14" s="29"/>
      <c r="AP14" s="29"/>
      <c r="AQ14" s="31"/>
      <c r="BE14" s="391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1"/>
      <c r="BS15" s="24" t="s">
        <v>6</v>
      </c>
    </row>
    <row r="16" spans="1:74" ht="14.45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36</v>
      </c>
      <c r="AO16" s="29"/>
      <c r="AP16" s="29"/>
      <c r="AQ16" s="31"/>
      <c r="BE16" s="391"/>
      <c r="BS16" s="24" t="s">
        <v>6</v>
      </c>
    </row>
    <row r="17" spans="2:71" ht="18.399999999999999" customHeight="1">
      <c r="B17" s="28"/>
      <c r="C17" s="29"/>
      <c r="D17" s="29"/>
      <c r="E17" s="35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31</v>
      </c>
      <c r="AL17" s="29"/>
      <c r="AM17" s="29"/>
      <c r="AN17" s="35" t="s">
        <v>38</v>
      </c>
      <c r="AO17" s="29"/>
      <c r="AP17" s="29"/>
      <c r="AQ17" s="31"/>
      <c r="BE17" s="391"/>
      <c r="BS17" s="24" t="s">
        <v>39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1"/>
      <c r="BS18" s="24" t="s">
        <v>8</v>
      </c>
    </row>
    <row r="19" spans="2:71" ht="14.45" customHeight="1">
      <c r="B19" s="28"/>
      <c r="C19" s="29"/>
      <c r="D19" s="37" t="s">
        <v>40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1"/>
      <c r="BS19" s="24" t="s">
        <v>8</v>
      </c>
    </row>
    <row r="20" spans="2:71" ht="22.5" customHeight="1">
      <c r="B20" s="28"/>
      <c r="C20" s="29"/>
      <c r="D20" s="29"/>
      <c r="E20" s="362" t="s">
        <v>21</v>
      </c>
      <c r="F20" s="362"/>
      <c r="G20" s="362"/>
      <c r="H20" s="362"/>
      <c r="I20" s="362"/>
      <c r="J20" s="362"/>
      <c r="K20" s="362"/>
      <c r="L20" s="362"/>
      <c r="M20" s="362"/>
      <c r="N20" s="362"/>
      <c r="O20" s="362"/>
      <c r="P20" s="362"/>
      <c r="Q20" s="362"/>
      <c r="R20" s="362"/>
      <c r="S20" s="362"/>
      <c r="T20" s="362"/>
      <c r="U20" s="362"/>
      <c r="V20" s="362"/>
      <c r="W20" s="362"/>
      <c r="X20" s="362"/>
      <c r="Y20" s="362"/>
      <c r="Z20" s="362"/>
      <c r="AA20" s="362"/>
      <c r="AB20" s="362"/>
      <c r="AC20" s="362"/>
      <c r="AD20" s="362"/>
      <c r="AE20" s="362"/>
      <c r="AF20" s="362"/>
      <c r="AG20" s="362"/>
      <c r="AH20" s="362"/>
      <c r="AI20" s="362"/>
      <c r="AJ20" s="362"/>
      <c r="AK20" s="362"/>
      <c r="AL20" s="362"/>
      <c r="AM20" s="362"/>
      <c r="AN20" s="362"/>
      <c r="AO20" s="29"/>
      <c r="AP20" s="29"/>
      <c r="AQ20" s="31"/>
      <c r="BE20" s="391"/>
      <c r="BS20" s="24" t="s">
        <v>39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1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91"/>
    </row>
    <row r="23" spans="2:71" s="1" customFormat="1" ht="25.9" customHeight="1">
      <c r="B23" s="41"/>
      <c r="C23" s="42"/>
      <c r="D23" s="43" t="s">
        <v>41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3">
        <f>ROUND(AG51,2)</f>
        <v>0</v>
      </c>
      <c r="AL23" s="364"/>
      <c r="AM23" s="364"/>
      <c r="AN23" s="364"/>
      <c r="AO23" s="364"/>
      <c r="AP23" s="42"/>
      <c r="AQ23" s="45"/>
      <c r="BE23" s="391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91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5" t="s">
        <v>42</v>
      </c>
      <c r="M25" s="365"/>
      <c r="N25" s="365"/>
      <c r="O25" s="365"/>
      <c r="P25" s="42"/>
      <c r="Q25" s="42"/>
      <c r="R25" s="42"/>
      <c r="S25" s="42"/>
      <c r="T25" s="42"/>
      <c r="U25" s="42"/>
      <c r="V25" s="42"/>
      <c r="W25" s="365" t="s">
        <v>43</v>
      </c>
      <c r="X25" s="365"/>
      <c r="Y25" s="365"/>
      <c r="Z25" s="365"/>
      <c r="AA25" s="365"/>
      <c r="AB25" s="365"/>
      <c r="AC25" s="365"/>
      <c r="AD25" s="365"/>
      <c r="AE25" s="365"/>
      <c r="AF25" s="42"/>
      <c r="AG25" s="42"/>
      <c r="AH25" s="42"/>
      <c r="AI25" s="42"/>
      <c r="AJ25" s="42"/>
      <c r="AK25" s="365" t="s">
        <v>44</v>
      </c>
      <c r="AL25" s="365"/>
      <c r="AM25" s="365"/>
      <c r="AN25" s="365"/>
      <c r="AO25" s="365"/>
      <c r="AP25" s="42"/>
      <c r="AQ25" s="45"/>
      <c r="BE25" s="391"/>
    </row>
    <row r="26" spans="2:71" s="2" customFormat="1" ht="14.45" customHeight="1">
      <c r="B26" s="47"/>
      <c r="C26" s="48"/>
      <c r="D26" s="49" t="s">
        <v>45</v>
      </c>
      <c r="E26" s="48"/>
      <c r="F26" s="49" t="s">
        <v>46</v>
      </c>
      <c r="G26" s="48"/>
      <c r="H26" s="48"/>
      <c r="I26" s="48"/>
      <c r="J26" s="48"/>
      <c r="K26" s="48"/>
      <c r="L26" s="355">
        <v>0.21</v>
      </c>
      <c r="M26" s="356"/>
      <c r="N26" s="356"/>
      <c r="O26" s="356"/>
      <c r="P26" s="48"/>
      <c r="Q26" s="48"/>
      <c r="R26" s="48"/>
      <c r="S26" s="48"/>
      <c r="T26" s="48"/>
      <c r="U26" s="48"/>
      <c r="V26" s="48"/>
      <c r="W26" s="357">
        <f>ROUND(AZ51,2)</f>
        <v>0</v>
      </c>
      <c r="X26" s="356"/>
      <c r="Y26" s="356"/>
      <c r="Z26" s="356"/>
      <c r="AA26" s="356"/>
      <c r="AB26" s="356"/>
      <c r="AC26" s="356"/>
      <c r="AD26" s="356"/>
      <c r="AE26" s="356"/>
      <c r="AF26" s="48"/>
      <c r="AG26" s="48"/>
      <c r="AH26" s="48"/>
      <c r="AI26" s="48"/>
      <c r="AJ26" s="48"/>
      <c r="AK26" s="357">
        <f>ROUND(AV51,2)</f>
        <v>0</v>
      </c>
      <c r="AL26" s="356"/>
      <c r="AM26" s="356"/>
      <c r="AN26" s="356"/>
      <c r="AO26" s="356"/>
      <c r="AP26" s="48"/>
      <c r="AQ26" s="50"/>
      <c r="BE26" s="391"/>
    </row>
    <row r="27" spans="2:71" s="2" customFormat="1" ht="14.45" customHeight="1">
      <c r="B27" s="47"/>
      <c r="C27" s="48"/>
      <c r="D27" s="48"/>
      <c r="E27" s="48"/>
      <c r="F27" s="49" t="s">
        <v>47</v>
      </c>
      <c r="G27" s="48"/>
      <c r="H27" s="48"/>
      <c r="I27" s="48"/>
      <c r="J27" s="48"/>
      <c r="K27" s="48"/>
      <c r="L27" s="355">
        <v>0.15</v>
      </c>
      <c r="M27" s="356"/>
      <c r="N27" s="356"/>
      <c r="O27" s="356"/>
      <c r="P27" s="48"/>
      <c r="Q27" s="48"/>
      <c r="R27" s="48"/>
      <c r="S27" s="48"/>
      <c r="T27" s="48"/>
      <c r="U27" s="48"/>
      <c r="V27" s="48"/>
      <c r="W27" s="357">
        <f>ROUND(BA51,2)</f>
        <v>0</v>
      </c>
      <c r="X27" s="356"/>
      <c r="Y27" s="356"/>
      <c r="Z27" s="356"/>
      <c r="AA27" s="356"/>
      <c r="AB27" s="356"/>
      <c r="AC27" s="356"/>
      <c r="AD27" s="356"/>
      <c r="AE27" s="356"/>
      <c r="AF27" s="48"/>
      <c r="AG27" s="48"/>
      <c r="AH27" s="48"/>
      <c r="AI27" s="48"/>
      <c r="AJ27" s="48"/>
      <c r="AK27" s="357">
        <f>ROUND(AW51,2)</f>
        <v>0</v>
      </c>
      <c r="AL27" s="356"/>
      <c r="AM27" s="356"/>
      <c r="AN27" s="356"/>
      <c r="AO27" s="356"/>
      <c r="AP27" s="48"/>
      <c r="AQ27" s="50"/>
      <c r="BE27" s="391"/>
    </row>
    <row r="28" spans="2:71" s="2" customFormat="1" ht="14.45" hidden="1" customHeight="1">
      <c r="B28" s="47"/>
      <c r="C28" s="48"/>
      <c r="D28" s="48"/>
      <c r="E28" s="48"/>
      <c r="F28" s="49" t="s">
        <v>48</v>
      </c>
      <c r="G28" s="48"/>
      <c r="H28" s="48"/>
      <c r="I28" s="48"/>
      <c r="J28" s="48"/>
      <c r="K28" s="48"/>
      <c r="L28" s="355">
        <v>0.21</v>
      </c>
      <c r="M28" s="356"/>
      <c r="N28" s="356"/>
      <c r="O28" s="356"/>
      <c r="P28" s="48"/>
      <c r="Q28" s="48"/>
      <c r="R28" s="48"/>
      <c r="S28" s="48"/>
      <c r="T28" s="48"/>
      <c r="U28" s="48"/>
      <c r="V28" s="48"/>
      <c r="W28" s="357">
        <f>ROUND(BB51,2)</f>
        <v>0</v>
      </c>
      <c r="X28" s="356"/>
      <c r="Y28" s="356"/>
      <c r="Z28" s="356"/>
      <c r="AA28" s="356"/>
      <c r="AB28" s="356"/>
      <c r="AC28" s="356"/>
      <c r="AD28" s="356"/>
      <c r="AE28" s="356"/>
      <c r="AF28" s="48"/>
      <c r="AG28" s="48"/>
      <c r="AH28" s="48"/>
      <c r="AI28" s="48"/>
      <c r="AJ28" s="48"/>
      <c r="AK28" s="357">
        <v>0</v>
      </c>
      <c r="AL28" s="356"/>
      <c r="AM28" s="356"/>
      <c r="AN28" s="356"/>
      <c r="AO28" s="356"/>
      <c r="AP28" s="48"/>
      <c r="AQ28" s="50"/>
      <c r="BE28" s="391"/>
    </row>
    <row r="29" spans="2:71" s="2" customFormat="1" ht="14.45" hidden="1" customHeight="1">
      <c r="B29" s="47"/>
      <c r="C29" s="48"/>
      <c r="D29" s="48"/>
      <c r="E29" s="48"/>
      <c r="F29" s="49" t="s">
        <v>49</v>
      </c>
      <c r="G29" s="48"/>
      <c r="H29" s="48"/>
      <c r="I29" s="48"/>
      <c r="J29" s="48"/>
      <c r="K29" s="48"/>
      <c r="L29" s="355">
        <v>0.15</v>
      </c>
      <c r="M29" s="356"/>
      <c r="N29" s="356"/>
      <c r="O29" s="356"/>
      <c r="P29" s="48"/>
      <c r="Q29" s="48"/>
      <c r="R29" s="48"/>
      <c r="S29" s="48"/>
      <c r="T29" s="48"/>
      <c r="U29" s="48"/>
      <c r="V29" s="48"/>
      <c r="W29" s="357">
        <f>ROUND(BC51,2)</f>
        <v>0</v>
      </c>
      <c r="X29" s="356"/>
      <c r="Y29" s="356"/>
      <c r="Z29" s="356"/>
      <c r="AA29" s="356"/>
      <c r="AB29" s="356"/>
      <c r="AC29" s="356"/>
      <c r="AD29" s="356"/>
      <c r="AE29" s="356"/>
      <c r="AF29" s="48"/>
      <c r="AG29" s="48"/>
      <c r="AH29" s="48"/>
      <c r="AI29" s="48"/>
      <c r="AJ29" s="48"/>
      <c r="AK29" s="357">
        <v>0</v>
      </c>
      <c r="AL29" s="356"/>
      <c r="AM29" s="356"/>
      <c r="AN29" s="356"/>
      <c r="AO29" s="356"/>
      <c r="AP29" s="48"/>
      <c r="AQ29" s="50"/>
      <c r="BE29" s="391"/>
    </row>
    <row r="30" spans="2:71" s="2" customFormat="1" ht="14.45" hidden="1" customHeight="1">
      <c r="B30" s="47"/>
      <c r="C30" s="48"/>
      <c r="D30" s="48"/>
      <c r="E30" s="48"/>
      <c r="F30" s="49" t="s">
        <v>50</v>
      </c>
      <c r="G30" s="48"/>
      <c r="H30" s="48"/>
      <c r="I30" s="48"/>
      <c r="J30" s="48"/>
      <c r="K30" s="48"/>
      <c r="L30" s="355">
        <v>0</v>
      </c>
      <c r="M30" s="356"/>
      <c r="N30" s="356"/>
      <c r="O30" s="356"/>
      <c r="P30" s="48"/>
      <c r="Q30" s="48"/>
      <c r="R30" s="48"/>
      <c r="S30" s="48"/>
      <c r="T30" s="48"/>
      <c r="U30" s="48"/>
      <c r="V30" s="48"/>
      <c r="W30" s="357">
        <f>ROUND(BD51,2)</f>
        <v>0</v>
      </c>
      <c r="X30" s="356"/>
      <c r="Y30" s="356"/>
      <c r="Z30" s="356"/>
      <c r="AA30" s="356"/>
      <c r="AB30" s="356"/>
      <c r="AC30" s="356"/>
      <c r="AD30" s="356"/>
      <c r="AE30" s="356"/>
      <c r="AF30" s="48"/>
      <c r="AG30" s="48"/>
      <c r="AH30" s="48"/>
      <c r="AI30" s="48"/>
      <c r="AJ30" s="48"/>
      <c r="AK30" s="357">
        <v>0</v>
      </c>
      <c r="AL30" s="356"/>
      <c r="AM30" s="356"/>
      <c r="AN30" s="356"/>
      <c r="AO30" s="356"/>
      <c r="AP30" s="48"/>
      <c r="AQ30" s="50"/>
      <c r="BE30" s="391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91"/>
    </row>
    <row r="32" spans="2:71" s="1" customFormat="1" ht="25.9" customHeight="1">
      <c r="B32" s="41"/>
      <c r="C32" s="51"/>
      <c r="D32" s="52" t="s">
        <v>51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52</v>
      </c>
      <c r="U32" s="53"/>
      <c r="V32" s="53"/>
      <c r="W32" s="53"/>
      <c r="X32" s="370" t="s">
        <v>53</v>
      </c>
      <c r="Y32" s="371"/>
      <c r="Z32" s="371"/>
      <c r="AA32" s="371"/>
      <c r="AB32" s="371"/>
      <c r="AC32" s="53"/>
      <c r="AD32" s="53"/>
      <c r="AE32" s="53"/>
      <c r="AF32" s="53"/>
      <c r="AG32" s="53"/>
      <c r="AH32" s="53"/>
      <c r="AI32" s="53"/>
      <c r="AJ32" s="53"/>
      <c r="AK32" s="372">
        <f>SUM(AK23:AK30)</f>
        <v>0</v>
      </c>
      <c r="AL32" s="371"/>
      <c r="AM32" s="371"/>
      <c r="AN32" s="371"/>
      <c r="AO32" s="373"/>
      <c r="AP32" s="51"/>
      <c r="AQ32" s="55"/>
      <c r="BE32" s="391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54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03/2019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80" t="str">
        <f>K6</f>
        <v>Zpevněné plochy Dukla č.p.300, Ústí nad Orlicí</v>
      </c>
      <c r="M42" s="381"/>
      <c r="N42" s="381"/>
      <c r="O42" s="381"/>
      <c r="P42" s="381"/>
      <c r="Q42" s="381"/>
      <c r="R42" s="381"/>
      <c r="S42" s="381"/>
      <c r="T42" s="381"/>
      <c r="U42" s="381"/>
      <c r="V42" s="381"/>
      <c r="W42" s="381"/>
      <c r="X42" s="381"/>
      <c r="Y42" s="381"/>
      <c r="Z42" s="381"/>
      <c r="AA42" s="381"/>
      <c r="AB42" s="381"/>
      <c r="AC42" s="381"/>
      <c r="AD42" s="381"/>
      <c r="AE42" s="381"/>
      <c r="AF42" s="381"/>
      <c r="AG42" s="381"/>
      <c r="AH42" s="381"/>
      <c r="AI42" s="381"/>
      <c r="AJ42" s="381"/>
      <c r="AK42" s="381"/>
      <c r="AL42" s="381"/>
      <c r="AM42" s="381"/>
      <c r="AN42" s="381"/>
      <c r="AO42" s="381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5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Ústí nad Orlicí [775274], Hylváty [775339]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82" t="str">
        <f>IF(AN8= "","",AN8)</f>
        <v>7. 3. 2019</v>
      </c>
      <c r="AN44" s="382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5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Ústí nad Orlicí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383" t="str">
        <f>IF(E17="","",E17)</f>
        <v>SELLA&amp;AGRETA s.r.o.</v>
      </c>
      <c r="AN46" s="383"/>
      <c r="AO46" s="383"/>
      <c r="AP46" s="383"/>
      <c r="AQ46" s="63"/>
      <c r="AR46" s="61"/>
      <c r="AS46" s="384" t="s">
        <v>55</v>
      </c>
      <c r="AT46" s="385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5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86"/>
      <c r="AT47" s="387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88"/>
      <c r="AT48" s="389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66" t="s">
        <v>56</v>
      </c>
      <c r="D49" s="367"/>
      <c r="E49" s="367"/>
      <c r="F49" s="367"/>
      <c r="G49" s="367"/>
      <c r="H49" s="79"/>
      <c r="I49" s="368" t="s">
        <v>57</v>
      </c>
      <c r="J49" s="367"/>
      <c r="K49" s="367"/>
      <c r="L49" s="367"/>
      <c r="M49" s="367"/>
      <c r="N49" s="367"/>
      <c r="O49" s="367"/>
      <c r="P49" s="367"/>
      <c r="Q49" s="367"/>
      <c r="R49" s="367"/>
      <c r="S49" s="367"/>
      <c r="T49" s="367"/>
      <c r="U49" s="367"/>
      <c r="V49" s="367"/>
      <c r="W49" s="367"/>
      <c r="X49" s="367"/>
      <c r="Y49" s="367"/>
      <c r="Z49" s="367"/>
      <c r="AA49" s="367"/>
      <c r="AB49" s="367"/>
      <c r="AC49" s="367"/>
      <c r="AD49" s="367"/>
      <c r="AE49" s="367"/>
      <c r="AF49" s="367"/>
      <c r="AG49" s="369" t="s">
        <v>58</v>
      </c>
      <c r="AH49" s="367"/>
      <c r="AI49" s="367"/>
      <c r="AJ49" s="367"/>
      <c r="AK49" s="367"/>
      <c r="AL49" s="367"/>
      <c r="AM49" s="367"/>
      <c r="AN49" s="368" t="s">
        <v>59</v>
      </c>
      <c r="AO49" s="367"/>
      <c r="AP49" s="367"/>
      <c r="AQ49" s="80" t="s">
        <v>60</v>
      </c>
      <c r="AR49" s="61"/>
      <c r="AS49" s="81" t="s">
        <v>61</v>
      </c>
      <c r="AT49" s="82" t="s">
        <v>62</v>
      </c>
      <c r="AU49" s="82" t="s">
        <v>63</v>
      </c>
      <c r="AV49" s="82" t="s">
        <v>64</v>
      </c>
      <c r="AW49" s="82" t="s">
        <v>65</v>
      </c>
      <c r="AX49" s="82" t="s">
        <v>66</v>
      </c>
      <c r="AY49" s="82" t="s">
        <v>67</v>
      </c>
      <c r="AZ49" s="82" t="s">
        <v>68</v>
      </c>
      <c r="BA49" s="82" t="s">
        <v>69</v>
      </c>
      <c r="BB49" s="82" t="s">
        <v>70</v>
      </c>
      <c r="BC49" s="82" t="s">
        <v>71</v>
      </c>
      <c r="BD49" s="83" t="s">
        <v>72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73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77">
        <f>ROUND(SUM(AG52:AG53),2)</f>
        <v>0</v>
      </c>
      <c r="AH51" s="377"/>
      <c r="AI51" s="377"/>
      <c r="AJ51" s="377"/>
      <c r="AK51" s="377"/>
      <c r="AL51" s="377"/>
      <c r="AM51" s="377"/>
      <c r="AN51" s="378">
        <f>SUM(AG51,AT51)</f>
        <v>0</v>
      </c>
      <c r="AO51" s="378"/>
      <c r="AP51" s="378"/>
      <c r="AQ51" s="89" t="s">
        <v>21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74</v>
      </c>
      <c r="BT51" s="94" t="s">
        <v>75</v>
      </c>
      <c r="BU51" s="95" t="s">
        <v>76</v>
      </c>
      <c r="BV51" s="94" t="s">
        <v>77</v>
      </c>
      <c r="BW51" s="94" t="s">
        <v>7</v>
      </c>
      <c r="BX51" s="94" t="s">
        <v>78</v>
      </c>
      <c r="CL51" s="94" t="s">
        <v>21</v>
      </c>
    </row>
    <row r="52" spans="1:91" s="5" customFormat="1" ht="37.5" customHeight="1">
      <c r="A52" s="96" t="s">
        <v>79</v>
      </c>
      <c r="B52" s="97"/>
      <c r="C52" s="98"/>
      <c r="D52" s="374" t="s">
        <v>16</v>
      </c>
      <c r="E52" s="374"/>
      <c r="F52" s="374"/>
      <c r="G52" s="374"/>
      <c r="H52" s="374"/>
      <c r="I52" s="99"/>
      <c r="J52" s="374" t="s">
        <v>80</v>
      </c>
      <c r="K52" s="374"/>
      <c r="L52" s="374"/>
      <c r="M52" s="374"/>
      <c r="N52" s="374"/>
      <c r="O52" s="374"/>
      <c r="P52" s="374"/>
      <c r="Q52" s="374"/>
      <c r="R52" s="374"/>
      <c r="S52" s="374"/>
      <c r="T52" s="374"/>
      <c r="U52" s="374"/>
      <c r="V52" s="374"/>
      <c r="W52" s="374"/>
      <c r="X52" s="374"/>
      <c r="Y52" s="374"/>
      <c r="Z52" s="374"/>
      <c r="AA52" s="374"/>
      <c r="AB52" s="374"/>
      <c r="AC52" s="374"/>
      <c r="AD52" s="374"/>
      <c r="AE52" s="374"/>
      <c r="AF52" s="374"/>
      <c r="AG52" s="375">
        <f>'03-2019 - SO 100 OBJEKTY ...'!J27</f>
        <v>0</v>
      </c>
      <c r="AH52" s="376"/>
      <c r="AI52" s="376"/>
      <c r="AJ52" s="376"/>
      <c r="AK52" s="376"/>
      <c r="AL52" s="376"/>
      <c r="AM52" s="376"/>
      <c r="AN52" s="375">
        <f>SUM(AG52,AT52)</f>
        <v>0</v>
      </c>
      <c r="AO52" s="376"/>
      <c r="AP52" s="376"/>
      <c r="AQ52" s="100" t="s">
        <v>81</v>
      </c>
      <c r="AR52" s="101"/>
      <c r="AS52" s="102">
        <v>0</v>
      </c>
      <c r="AT52" s="103">
        <f>ROUND(SUM(AV52:AW52),2)</f>
        <v>0</v>
      </c>
      <c r="AU52" s="104">
        <f>'03-2019 - SO 100 OBJEKTY ...'!P86</f>
        <v>0</v>
      </c>
      <c r="AV52" s="103">
        <f>'03-2019 - SO 100 OBJEKTY ...'!J30</f>
        <v>0</v>
      </c>
      <c r="AW52" s="103">
        <f>'03-2019 - SO 100 OBJEKTY ...'!J31</f>
        <v>0</v>
      </c>
      <c r="AX52" s="103">
        <f>'03-2019 - SO 100 OBJEKTY ...'!J32</f>
        <v>0</v>
      </c>
      <c r="AY52" s="103">
        <f>'03-2019 - SO 100 OBJEKTY ...'!J33</f>
        <v>0</v>
      </c>
      <c r="AZ52" s="103">
        <f>'03-2019 - SO 100 OBJEKTY ...'!F30</f>
        <v>0</v>
      </c>
      <c r="BA52" s="103">
        <f>'03-2019 - SO 100 OBJEKTY ...'!F31</f>
        <v>0</v>
      </c>
      <c r="BB52" s="103">
        <f>'03-2019 - SO 100 OBJEKTY ...'!F32</f>
        <v>0</v>
      </c>
      <c r="BC52" s="103">
        <f>'03-2019 - SO 100 OBJEKTY ...'!F33</f>
        <v>0</v>
      </c>
      <c r="BD52" s="105">
        <f>'03-2019 - SO 100 OBJEKTY ...'!F34</f>
        <v>0</v>
      </c>
      <c r="BT52" s="106" t="s">
        <v>82</v>
      </c>
      <c r="BV52" s="106" t="s">
        <v>77</v>
      </c>
      <c r="BW52" s="106" t="s">
        <v>83</v>
      </c>
      <c r="BX52" s="106" t="s">
        <v>7</v>
      </c>
      <c r="CL52" s="106" t="s">
        <v>84</v>
      </c>
      <c r="CM52" s="106" t="s">
        <v>85</v>
      </c>
    </row>
    <row r="53" spans="1:91" s="5" customFormat="1" ht="37.5" customHeight="1">
      <c r="A53" s="96" t="s">
        <v>79</v>
      </c>
      <c r="B53" s="97"/>
      <c r="C53" s="98"/>
      <c r="D53" s="374" t="s">
        <v>86</v>
      </c>
      <c r="E53" s="374"/>
      <c r="F53" s="374"/>
      <c r="G53" s="374"/>
      <c r="H53" s="374"/>
      <c r="I53" s="99"/>
      <c r="J53" s="374" t="s">
        <v>87</v>
      </c>
      <c r="K53" s="374"/>
      <c r="L53" s="374"/>
      <c r="M53" s="374"/>
      <c r="N53" s="374"/>
      <c r="O53" s="374"/>
      <c r="P53" s="374"/>
      <c r="Q53" s="374"/>
      <c r="R53" s="374"/>
      <c r="S53" s="374"/>
      <c r="T53" s="374"/>
      <c r="U53" s="374"/>
      <c r="V53" s="374"/>
      <c r="W53" s="374"/>
      <c r="X53" s="374"/>
      <c r="Y53" s="374"/>
      <c r="Z53" s="374"/>
      <c r="AA53" s="374"/>
      <c r="AB53" s="374"/>
      <c r="AC53" s="374"/>
      <c r="AD53" s="374"/>
      <c r="AE53" s="374"/>
      <c r="AF53" s="374"/>
      <c r="AG53" s="375">
        <f>'03-2019-1 - Vedlejší a os...'!J27</f>
        <v>0</v>
      </c>
      <c r="AH53" s="376"/>
      <c r="AI53" s="376"/>
      <c r="AJ53" s="376"/>
      <c r="AK53" s="376"/>
      <c r="AL53" s="376"/>
      <c r="AM53" s="376"/>
      <c r="AN53" s="375">
        <f>SUM(AG53,AT53)</f>
        <v>0</v>
      </c>
      <c r="AO53" s="376"/>
      <c r="AP53" s="376"/>
      <c r="AQ53" s="100" t="s">
        <v>81</v>
      </c>
      <c r="AR53" s="101"/>
      <c r="AS53" s="107">
        <v>0</v>
      </c>
      <c r="AT53" s="108">
        <f>ROUND(SUM(AV53:AW53),2)</f>
        <v>0</v>
      </c>
      <c r="AU53" s="109">
        <f>'03-2019-1 - Vedlejší a os...'!P77</f>
        <v>0</v>
      </c>
      <c r="AV53" s="108">
        <f>'03-2019-1 - Vedlejší a os...'!J30</f>
        <v>0</v>
      </c>
      <c r="AW53" s="108">
        <f>'03-2019-1 - Vedlejší a os...'!J31</f>
        <v>0</v>
      </c>
      <c r="AX53" s="108">
        <f>'03-2019-1 - Vedlejší a os...'!J32</f>
        <v>0</v>
      </c>
      <c r="AY53" s="108">
        <f>'03-2019-1 - Vedlejší a os...'!J33</f>
        <v>0</v>
      </c>
      <c r="AZ53" s="108">
        <f>'03-2019-1 - Vedlejší a os...'!F30</f>
        <v>0</v>
      </c>
      <c r="BA53" s="108">
        <f>'03-2019-1 - Vedlejší a os...'!F31</f>
        <v>0</v>
      </c>
      <c r="BB53" s="108">
        <f>'03-2019-1 - Vedlejší a os...'!F32</f>
        <v>0</v>
      </c>
      <c r="BC53" s="108">
        <f>'03-2019-1 - Vedlejší a os...'!F33</f>
        <v>0</v>
      </c>
      <c r="BD53" s="110">
        <f>'03-2019-1 - Vedlejší a os...'!F34</f>
        <v>0</v>
      </c>
      <c r="BT53" s="106" t="s">
        <v>82</v>
      </c>
      <c r="BV53" s="106" t="s">
        <v>77</v>
      </c>
      <c r="BW53" s="106" t="s">
        <v>88</v>
      </c>
      <c r="BX53" s="106" t="s">
        <v>7</v>
      </c>
      <c r="CL53" s="106" t="s">
        <v>89</v>
      </c>
      <c r="CM53" s="106" t="s">
        <v>85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algorithmName="SHA-512" hashValue="3+KvlXBYV90qDpwyYCOj06LFHaoGB2XxPGk2ReHsb3M78G7ZTapltgIIR1TVE4bEkpq95F6EnPSgfrpQAXjGeQ==" saltValue="q8a/dGkwJr5VyegmCvHbQA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3-2019 - SO 100 OBJEKTY ...'!C2" display="/" xr:uid="{00000000-0004-0000-0000-000002000000}"/>
    <hyperlink ref="A53" location="'03-2019-1 - Vedlejší a os...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470"/>
  <sheetViews>
    <sheetView showGridLines="0" tabSelected="1" workbookViewId="0">
      <pane ySplit="1" topLeftCell="A2" activePane="bottomLeft" state="frozen"/>
      <selection pane="bottomLeft" activeCell="F386" sqref="F38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hidden="1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90</v>
      </c>
      <c r="G1" s="396" t="s">
        <v>91</v>
      </c>
      <c r="H1" s="396"/>
      <c r="I1" s="115"/>
      <c r="J1" s="114" t="s">
        <v>92</v>
      </c>
      <c r="K1" s="113" t="s">
        <v>93</v>
      </c>
      <c r="L1" s="114" t="s">
        <v>94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AT2" s="24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85</v>
      </c>
    </row>
    <row r="4" spans="1:70" ht="36.950000000000003" customHeight="1">
      <c r="B4" s="28"/>
      <c r="C4" s="29"/>
      <c r="D4" s="30" t="s">
        <v>95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7" t="str">
        <f>'Rekapitulace stavby'!K6</f>
        <v>Zpevněné plochy Dukla č.p.300, Ústí nad Orlicí</v>
      </c>
      <c r="F7" s="398"/>
      <c r="G7" s="398"/>
      <c r="H7" s="398"/>
      <c r="I7" s="117"/>
      <c r="J7" s="29"/>
      <c r="K7" s="31"/>
    </row>
    <row r="8" spans="1:70" s="1" customFormat="1" ht="15">
      <c r="B8" s="41"/>
      <c r="C8" s="42"/>
      <c r="D8" s="37" t="s">
        <v>96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9" t="s">
        <v>97</v>
      </c>
      <c r="F9" s="400"/>
      <c r="G9" s="400"/>
      <c r="H9" s="400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84</v>
      </c>
      <c r="G11" s="42"/>
      <c r="H11" s="42"/>
      <c r="I11" s="119" t="s">
        <v>22</v>
      </c>
      <c r="J11" s="35" t="s">
        <v>98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7. 3. 2019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29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9" t="s">
        <v>31</v>
      </c>
      <c r="J15" s="35" t="s">
        <v>32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28</v>
      </c>
      <c r="J20" s="35" t="s">
        <v>36</v>
      </c>
      <c r="K20" s="45"/>
    </row>
    <row r="21" spans="2:11" s="1" customFormat="1" ht="18" customHeight="1">
      <c r="B21" s="41"/>
      <c r="C21" s="42"/>
      <c r="D21" s="42"/>
      <c r="E21" s="35" t="s">
        <v>37</v>
      </c>
      <c r="F21" s="42"/>
      <c r="G21" s="42"/>
      <c r="H21" s="42"/>
      <c r="I21" s="119" t="s">
        <v>31</v>
      </c>
      <c r="J21" s="35" t="s">
        <v>38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40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2" t="s">
        <v>21</v>
      </c>
      <c r="F24" s="362"/>
      <c r="G24" s="362"/>
      <c r="H24" s="36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41</v>
      </c>
      <c r="E27" s="42"/>
      <c r="F27" s="42"/>
      <c r="G27" s="42"/>
      <c r="H27" s="42"/>
      <c r="I27" s="118"/>
      <c r="J27" s="128">
        <f>ROUND(J86,2)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43</v>
      </c>
      <c r="G29" s="42"/>
      <c r="H29" s="42"/>
      <c r="I29" s="129" t="s">
        <v>42</v>
      </c>
      <c r="J29" s="46" t="s">
        <v>44</v>
      </c>
      <c r="K29" s="45"/>
    </row>
    <row r="30" spans="2:11" s="1" customFormat="1" ht="14.45" customHeight="1">
      <c r="B30" s="41"/>
      <c r="C30" s="42"/>
      <c r="D30" s="49" t="s">
        <v>45</v>
      </c>
      <c r="E30" s="49" t="s">
        <v>46</v>
      </c>
      <c r="F30" s="130">
        <f>ROUND(SUM(BE86:BE469), 2)</f>
        <v>0</v>
      </c>
      <c r="G30" s="42"/>
      <c r="H30" s="42"/>
      <c r="I30" s="131">
        <v>0.21</v>
      </c>
      <c r="J30" s="130">
        <f>ROUND(ROUND((SUM(BE86:BE469)),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47</v>
      </c>
      <c r="F31" s="130">
        <f>ROUND(SUM(BF86:BF469), 2)</f>
        <v>0</v>
      </c>
      <c r="G31" s="42"/>
      <c r="H31" s="42"/>
      <c r="I31" s="131">
        <v>0.15</v>
      </c>
      <c r="J31" s="130">
        <f>ROUND(ROUND((SUM(BF86:BF469)),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48</v>
      </c>
      <c r="F32" s="130">
        <f>ROUND(SUM(BG86:BG469),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49</v>
      </c>
      <c r="F33" s="130">
        <f>ROUND(SUM(BH86:BH469),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50</v>
      </c>
      <c r="F34" s="130">
        <f>ROUND(SUM(BI86:BI469),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51</v>
      </c>
      <c r="E36" s="79"/>
      <c r="F36" s="79"/>
      <c r="G36" s="134" t="s">
        <v>52</v>
      </c>
      <c r="H36" s="135" t="s">
        <v>53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99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7" t="str">
        <f>E7</f>
        <v>Zpevněné plochy Dukla č.p.300, Ústí nad Orlicí</v>
      </c>
      <c r="F45" s="398"/>
      <c r="G45" s="398"/>
      <c r="H45" s="398"/>
      <c r="I45" s="118"/>
      <c r="J45" s="42"/>
      <c r="K45" s="45"/>
    </row>
    <row r="46" spans="2:11" s="1" customFormat="1" ht="14.45" customHeight="1">
      <c r="B46" s="41"/>
      <c r="C46" s="37" t="s">
        <v>96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9" t="str">
        <f>E9</f>
        <v>03/2019 - SO 100 OBJEKTY POZEMNÍCH KOMUNIKACÍ-zpevněné plochy</v>
      </c>
      <c r="F47" s="400"/>
      <c r="G47" s="400"/>
      <c r="H47" s="400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Ústí nad Orlicí [775274], Hylváty [775339]</v>
      </c>
      <c r="G49" s="42"/>
      <c r="H49" s="42"/>
      <c r="I49" s="119" t="s">
        <v>25</v>
      </c>
      <c r="J49" s="120" t="str">
        <f>IF(J12="","",J12)</f>
        <v>7. 3. 2019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>Město Ústí nad Orlicí</v>
      </c>
      <c r="G51" s="42"/>
      <c r="H51" s="42"/>
      <c r="I51" s="119" t="s">
        <v>35</v>
      </c>
      <c r="J51" s="35" t="str">
        <f>E21</f>
        <v>SELLA&amp;AGRETA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100</v>
      </c>
      <c r="D54" s="132"/>
      <c r="E54" s="132"/>
      <c r="F54" s="132"/>
      <c r="G54" s="132"/>
      <c r="H54" s="132"/>
      <c r="I54" s="145"/>
      <c r="J54" s="146" t="s">
        <v>101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102</v>
      </c>
      <c r="D56" s="42"/>
      <c r="E56" s="42"/>
      <c r="F56" s="42"/>
      <c r="G56" s="42"/>
      <c r="H56" s="42"/>
      <c r="I56" s="118"/>
      <c r="J56" s="128">
        <f>J86</f>
        <v>0</v>
      </c>
      <c r="K56" s="45"/>
      <c r="AU56" s="24" t="s">
        <v>103</v>
      </c>
    </row>
    <row r="57" spans="2:47" s="7" customFormat="1" ht="24.95" customHeight="1">
      <c r="B57" s="149"/>
      <c r="C57" s="150"/>
      <c r="D57" s="151" t="s">
        <v>104</v>
      </c>
      <c r="E57" s="152"/>
      <c r="F57" s="152"/>
      <c r="G57" s="152"/>
      <c r="H57" s="152"/>
      <c r="I57" s="153"/>
      <c r="J57" s="154">
        <f>J87</f>
        <v>0</v>
      </c>
      <c r="K57" s="155"/>
    </row>
    <row r="58" spans="2:47" s="8" customFormat="1" ht="19.899999999999999" customHeight="1">
      <c r="B58" s="156"/>
      <c r="C58" s="157"/>
      <c r="D58" s="158" t="s">
        <v>105</v>
      </c>
      <c r="E58" s="159"/>
      <c r="F58" s="159"/>
      <c r="G58" s="159"/>
      <c r="H58" s="159"/>
      <c r="I58" s="160"/>
      <c r="J58" s="161">
        <f>J88</f>
        <v>0</v>
      </c>
      <c r="K58" s="162"/>
    </row>
    <row r="59" spans="2:47" s="8" customFormat="1" ht="19.899999999999999" customHeight="1">
      <c r="B59" s="156"/>
      <c r="C59" s="157"/>
      <c r="D59" s="158" t="s">
        <v>106</v>
      </c>
      <c r="E59" s="159"/>
      <c r="F59" s="159"/>
      <c r="G59" s="159"/>
      <c r="H59" s="159"/>
      <c r="I59" s="160"/>
      <c r="J59" s="161">
        <f>J275</f>
        <v>0</v>
      </c>
      <c r="K59" s="162"/>
    </row>
    <row r="60" spans="2:47" s="8" customFormat="1" ht="19.899999999999999" customHeight="1">
      <c r="B60" s="156"/>
      <c r="C60" s="157"/>
      <c r="D60" s="158" t="s">
        <v>107</v>
      </c>
      <c r="E60" s="159"/>
      <c r="F60" s="159"/>
      <c r="G60" s="159"/>
      <c r="H60" s="159"/>
      <c r="I60" s="160"/>
      <c r="J60" s="161">
        <f>J305</f>
        <v>0</v>
      </c>
      <c r="K60" s="162"/>
    </row>
    <row r="61" spans="2:47" s="8" customFormat="1" ht="19.899999999999999" customHeight="1">
      <c r="B61" s="156"/>
      <c r="C61" s="157"/>
      <c r="D61" s="158" t="s">
        <v>108</v>
      </c>
      <c r="E61" s="159"/>
      <c r="F61" s="159"/>
      <c r="G61" s="159"/>
      <c r="H61" s="159"/>
      <c r="I61" s="160"/>
      <c r="J61" s="161">
        <f>J357</f>
        <v>0</v>
      </c>
      <c r="K61" s="162"/>
    </row>
    <row r="62" spans="2:47" s="8" customFormat="1" ht="19.899999999999999" customHeight="1">
      <c r="B62" s="156"/>
      <c r="C62" s="157"/>
      <c r="D62" s="158" t="s">
        <v>109</v>
      </c>
      <c r="E62" s="159"/>
      <c r="F62" s="159"/>
      <c r="G62" s="159"/>
      <c r="H62" s="159"/>
      <c r="I62" s="160"/>
      <c r="J62" s="161">
        <f>J408</f>
        <v>0</v>
      </c>
      <c r="K62" s="162"/>
    </row>
    <row r="63" spans="2:47" s="8" customFormat="1" ht="14.85" customHeight="1">
      <c r="B63" s="156"/>
      <c r="C63" s="157"/>
      <c r="D63" s="158" t="s">
        <v>110</v>
      </c>
      <c r="E63" s="159"/>
      <c r="F63" s="159"/>
      <c r="G63" s="159"/>
      <c r="H63" s="159"/>
      <c r="I63" s="160"/>
      <c r="J63" s="161">
        <f>J435</f>
        <v>0</v>
      </c>
      <c r="K63" s="162"/>
    </row>
    <row r="64" spans="2:47" s="8" customFormat="1" ht="21.75" customHeight="1">
      <c r="B64" s="156"/>
      <c r="C64" s="157"/>
      <c r="D64" s="158" t="s">
        <v>111</v>
      </c>
      <c r="E64" s="159"/>
      <c r="F64" s="159"/>
      <c r="G64" s="159"/>
      <c r="H64" s="159"/>
      <c r="I64" s="160"/>
      <c r="J64" s="161">
        <f>J444</f>
        <v>0</v>
      </c>
      <c r="K64" s="162"/>
    </row>
    <row r="65" spans="2:12" s="7" customFormat="1" ht="24.95" customHeight="1">
      <c r="B65" s="149"/>
      <c r="C65" s="150"/>
      <c r="D65" s="151" t="s">
        <v>112</v>
      </c>
      <c r="E65" s="152"/>
      <c r="F65" s="152"/>
      <c r="G65" s="152"/>
      <c r="H65" s="152"/>
      <c r="I65" s="153"/>
      <c r="J65" s="154">
        <f>J446</f>
        <v>0</v>
      </c>
      <c r="K65" s="155"/>
    </row>
    <row r="66" spans="2:12" s="8" customFormat="1" ht="19.899999999999999" customHeight="1">
      <c r="B66" s="156"/>
      <c r="C66" s="157"/>
      <c r="D66" s="158" t="s">
        <v>113</v>
      </c>
      <c r="E66" s="159"/>
      <c r="F66" s="159"/>
      <c r="G66" s="159"/>
      <c r="H66" s="159"/>
      <c r="I66" s="160"/>
      <c r="J66" s="161">
        <f>J447</f>
        <v>0</v>
      </c>
      <c r="K66" s="162"/>
    </row>
    <row r="67" spans="2:12" s="1" customFormat="1" ht="21.75" customHeight="1">
      <c r="B67" s="41"/>
      <c r="C67" s="42"/>
      <c r="D67" s="42"/>
      <c r="E67" s="42"/>
      <c r="F67" s="42"/>
      <c r="G67" s="42"/>
      <c r="H67" s="42"/>
      <c r="I67" s="118"/>
      <c r="J67" s="42"/>
      <c r="K67" s="4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39"/>
      <c r="J68" s="57"/>
      <c r="K68" s="58"/>
    </row>
    <row r="72" spans="2:12" s="1" customFormat="1" ht="6.95" customHeight="1">
      <c r="B72" s="59"/>
      <c r="C72" s="60"/>
      <c r="D72" s="60"/>
      <c r="E72" s="60"/>
      <c r="F72" s="60"/>
      <c r="G72" s="60"/>
      <c r="H72" s="60"/>
      <c r="I72" s="142"/>
      <c r="J72" s="60"/>
      <c r="K72" s="60"/>
      <c r="L72" s="61"/>
    </row>
    <row r="73" spans="2:12" s="1" customFormat="1" ht="36.950000000000003" customHeight="1">
      <c r="B73" s="41"/>
      <c r="C73" s="62" t="s">
        <v>114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6.95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14.45" customHeight="1">
      <c r="B75" s="41"/>
      <c r="C75" s="65" t="s">
        <v>18</v>
      </c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22.5" customHeight="1">
      <c r="B76" s="41"/>
      <c r="C76" s="63"/>
      <c r="D76" s="63"/>
      <c r="E76" s="393" t="str">
        <f>E7</f>
        <v>Zpevněné plochy Dukla č.p.300, Ústí nad Orlicí</v>
      </c>
      <c r="F76" s="394"/>
      <c r="G76" s="394"/>
      <c r="H76" s="394"/>
      <c r="I76" s="163"/>
      <c r="J76" s="63"/>
      <c r="K76" s="63"/>
      <c r="L76" s="61"/>
    </row>
    <row r="77" spans="2:12" s="1" customFormat="1" ht="14.45" customHeight="1">
      <c r="B77" s="41"/>
      <c r="C77" s="65" t="s">
        <v>96</v>
      </c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23.25" customHeight="1">
      <c r="B78" s="41"/>
      <c r="C78" s="63"/>
      <c r="D78" s="63"/>
      <c r="E78" s="380" t="str">
        <f>E9</f>
        <v>03/2019 - SO 100 OBJEKTY POZEMNÍCH KOMUNIKACÍ-zpevněné plochy</v>
      </c>
      <c r="F78" s="395"/>
      <c r="G78" s="395"/>
      <c r="H78" s="395"/>
      <c r="I78" s="163"/>
      <c r="J78" s="63"/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8" customHeight="1">
      <c r="B80" s="41"/>
      <c r="C80" s="65" t="s">
        <v>23</v>
      </c>
      <c r="D80" s="63"/>
      <c r="E80" s="63"/>
      <c r="F80" s="164" t="str">
        <f>F12</f>
        <v>Ústí nad Orlicí [775274], Hylváty [775339]</v>
      </c>
      <c r="G80" s="63"/>
      <c r="H80" s="63"/>
      <c r="I80" s="165" t="s">
        <v>25</v>
      </c>
      <c r="J80" s="73" t="str">
        <f>IF(J12="","",J12)</f>
        <v>7. 3. 2019</v>
      </c>
      <c r="K80" s="63"/>
      <c r="L80" s="61"/>
    </row>
    <row r="81" spans="2:65" s="1" customFormat="1" ht="6.9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1" customFormat="1" ht="15">
      <c r="B82" s="41"/>
      <c r="C82" s="65" t="s">
        <v>27</v>
      </c>
      <c r="D82" s="63"/>
      <c r="E82" s="63"/>
      <c r="F82" s="164" t="str">
        <f>E15</f>
        <v>Město Ústí nad Orlicí</v>
      </c>
      <c r="G82" s="63"/>
      <c r="H82" s="63"/>
      <c r="I82" s="165" t="s">
        <v>35</v>
      </c>
      <c r="J82" s="164" t="str">
        <f>E21</f>
        <v>SELLA&amp;AGRETA s.r.o.</v>
      </c>
      <c r="K82" s="63"/>
      <c r="L82" s="61"/>
    </row>
    <row r="83" spans="2:65" s="1" customFormat="1" ht="14.45" customHeight="1">
      <c r="B83" s="41"/>
      <c r="C83" s="65" t="s">
        <v>33</v>
      </c>
      <c r="D83" s="63"/>
      <c r="E83" s="63"/>
      <c r="F83" s="164" t="str">
        <f>IF(E18="","",E18)</f>
        <v/>
      </c>
      <c r="G83" s="63"/>
      <c r="H83" s="63"/>
      <c r="I83" s="163"/>
      <c r="J83" s="63"/>
      <c r="K83" s="63"/>
      <c r="L83" s="61"/>
    </row>
    <row r="84" spans="2:65" s="1" customFormat="1" ht="10.35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9" customFormat="1" ht="29.25" customHeight="1">
      <c r="B85" s="166"/>
      <c r="C85" s="167" t="s">
        <v>115</v>
      </c>
      <c r="D85" s="168" t="s">
        <v>60</v>
      </c>
      <c r="E85" s="168" t="s">
        <v>56</v>
      </c>
      <c r="F85" s="168" t="s">
        <v>116</v>
      </c>
      <c r="G85" s="168" t="s">
        <v>117</v>
      </c>
      <c r="H85" s="168" t="s">
        <v>118</v>
      </c>
      <c r="I85" s="169" t="s">
        <v>119</v>
      </c>
      <c r="J85" s="168" t="s">
        <v>101</v>
      </c>
      <c r="K85" s="170" t="s">
        <v>120</v>
      </c>
      <c r="L85" s="171"/>
      <c r="M85" s="81" t="s">
        <v>121</v>
      </c>
      <c r="N85" s="82" t="s">
        <v>45</v>
      </c>
      <c r="O85" s="82" t="s">
        <v>122</v>
      </c>
      <c r="P85" s="82" t="s">
        <v>123</v>
      </c>
      <c r="Q85" s="82" t="s">
        <v>124</v>
      </c>
      <c r="R85" s="82" t="s">
        <v>125</v>
      </c>
      <c r="S85" s="82" t="s">
        <v>126</v>
      </c>
      <c r="T85" s="83" t="s">
        <v>127</v>
      </c>
    </row>
    <row r="86" spans="2:65" s="1" customFormat="1" ht="29.25" customHeight="1">
      <c r="B86" s="41"/>
      <c r="C86" s="87" t="s">
        <v>102</v>
      </c>
      <c r="D86" s="63"/>
      <c r="E86" s="63"/>
      <c r="F86" s="63"/>
      <c r="G86" s="63"/>
      <c r="H86" s="63"/>
      <c r="I86" s="163"/>
      <c r="J86" s="172">
        <f>BK86</f>
        <v>0</v>
      </c>
      <c r="K86" s="63"/>
      <c r="L86" s="61"/>
      <c r="M86" s="84"/>
      <c r="N86" s="85"/>
      <c r="O86" s="85"/>
      <c r="P86" s="173">
        <f>P87+P446</f>
        <v>0</v>
      </c>
      <c r="Q86" s="85"/>
      <c r="R86" s="173">
        <f>R87+R446</f>
        <v>683.48835049999991</v>
      </c>
      <c r="S86" s="85"/>
      <c r="T86" s="174">
        <f>T87+T446</f>
        <v>207.48</v>
      </c>
      <c r="AT86" s="24" t="s">
        <v>74</v>
      </c>
      <c r="AU86" s="24" t="s">
        <v>103</v>
      </c>
      <c r="BK86" s="175">
        <f>BK87+BK446</f>
        <v>0</v>
      </c>
    </row>
    <row r="87" spans="2:65" s="10" customFormat="1" ht="37.35" customHeight="1">
      <c r="B87" s="176"/>
      <c r="C87" s="177"/>
      <c r="D87" s="178" t="s">
        <v>74</v>
      </c>
      <c r="E87" s="179" t="s">
        <v>128</v>
      </c>
      <c r="F87" s="179" t="s">
        <v>129</v>
      </c>
      <c r="G87" s="177"/>
      <c r="H87" s="177"/>
      <c r="I87" s="180"/>
      <c r="J87" s="181">
        <f>BK87</f>
        <v>0</v>
      </c>
      <c r="K87" s="177"/>
      <c r="L87" s="182"/>
      <c r="M87" s="183"/>
      <c r="N87" s="184"/>
      <c r="O87" s="184"/>
      <c r="P87" s="185">
        <f>P88+P275+P305+P357+P408</f>
        <v>0</v>
      </c>
      <c r="Q87" s="184"/>
      <c r="R87" s="185">
        <f>R88+R275+R305+R357+R408</f>
        <v>683.45265049999989</v>
      </c>
      <c r="S87" s="184"/>
      <c r="T87" s="186">
        <f>T88+T275+T305+T357+T408</f>
        <v>207.48</v>
      </c>
      <c r="AR87" s="187" t="s">
        <v>82</v>
      </c>
      <c r="AT87" s="188" t="s">
        <v>74</v>
      </c>
      <c r="AU87" s="188" t="s">
        <v>75</v>
      </c>
      <c r="AY87" s="187" t="s">
        <v>130</v>
      </c>
      <c r="BK87" s="189">
        <f>BK88+BK275+BK305+BK357+BK408</f>
        <v>0</v>
      </c>
    </row>
    <row r="88" spans="2:65" s="10" customFormat="1" ht="19.899999999999999" customHeight="1">
      <c r="B88" s="176"/>
      <c r="C88" s="177"/>
      <c r="D88" s="190" t="s">
        <v>74</v>
      </c>
      <c r="E88" s="191" t="s">
        <v>82</v>
      </c>
      <c r="F88" s="191" t="s">
        <v>131</v>
      </c>
      <c r="G88" s="177"/>
      <c r="H88" s="177"/>
      <c r="I88" s="180"/>
      <c r="J88" s="192">
        <f>BK88</f>
        <v>0</v>
      </c>
      <c r="K88" s="177"/>
      <c r="L88" s="182"/>
      <c r="M88" s="183"/>
      <c r="N88" s="184"/>
      <c r="O88" s="184"/>
      <c r="P88" s="185">
        <f>SUM(P89:P274)</f>
        <v>0</v>
      </c>
      <c r="Q88" s="184"/>
      <c r="R88" s="185">
        <f>SUM(R89:R274)</f>
        <v>220.786832</v>
      </c>
      <c r="S88" s="184"/>
      <c r="T88" s="186">
        <f>SUM(T89:T274)</f>
        <v>207.48</v>
      </c>
      <c r="AR88" s="187" t="s">
        <v>82</v>
      </c>
      <c r="AT88" s="188" t="s">
        <v>74</v>
      </c>
      <c r="AU88" s="188" t="s">
        <v>82</v>
      </c>
      <c r="AY88" s="187" t="s">
        <v>130</v>
      </c>
      <c r="BK88" s="189">
        <f>SUM(BK89:BK274)</f>
        <v>0</v>
      </c>
    </row>
    <row r="89" spans="2:65" s="1" customFormat="1" ht="31.5" customHeight="1">
      <c r="B89" s="41"/>
      <c r="C89" s="193" t="s">
        <v>82</v>
      </c>
      <c r="D89" s="193" t="s">
        <v>132</v>
      </c>
      <c r="E89" s="194" t="s">
        <v>133</v>
      </c>
      <c r="F89" s="195" t="s">
        <v>134</v>
      </c>
      <c r="G89" s="196" t="s">
        <v>135</v>
      </c>
      <c r="H89" s="197">
        <v>160</v>
      </c>
      <c r="I89" s="198"/>
      <c r="J89" s="199">
        <f>ROUND(I89*H89,2)</f>
        <v>0</v>
      </c>
      <c r="K89" s="195" t="s">
        <v>21</v>
      </c>
      <c r="L89" s="61"/>
      <c r="M89" s="200" t="s">
        <v>21</v>
      </c>
      <c r="N89" s="201" t="s">
        <v>46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136</v>
      </c>
      <c r="AT89" s="24" t="s">
        <v>132</v>
      </c>
      <c r="AU89" s="24" t="s">
        <v>85</v>
      </c>
      <c r="AY89" s="24" t="s">
        <v>130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82</v>
      </c>
      <c r="BK89" s="204">
        <f>ROUND(I89*H89,2)</f>
        <v>0</v>
      </c>
      <c r="BL89" s="24" t="s">
        <v>136</v>
      </c>
      <c r="BM89" s="24" t="s">
        <v>137</v>
      </c>
    </row>
    <row r="90" spans="2:65" s="11" customFormat="1">
      <c r="B90" s="205"/>
      <c r="C90" s="206"/>
      <c r="D90" s="207" t="s">
        <v>138</v>
      </c>
      <c r="E90" s="208" t="s">
        <v>21</v>
      </c>
      <c r="F90" s="209" t="s">
        <v>139</v>
      </c>
      <c r="G90" s="206"/>
      <c r="H90" s="210" t="s">
        <v>21</v>
      </c>
      <c r="I90" s="211"/>
      <c r="J90" s="206"/>
      <c r="K90" s="206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138</v>
      </c>
      <c r="AU90" s="216" t="s">
        <v>85</v>
      </c>
      <c r="AV90" s="11" t="s">
        <v>82</v>
      </c>
      <c r="AW90" s="11" t="s">
        <v>39</v>
      </c>
      <c r="AX90" s="11" t="s">
        <v>75</v>
      </c>
      <c r="AY90" s="216" t="s">
        <v>130</v>
      </c>
    </row>
    <row r="91" spans="2:65" s="12" customFormat="1">
      <c r="B91" s="217"/>
      <c r="C91" s="218"/>
      <c r="D91" s="219" t="s">
        <v>138</v>
      </c>
      <c r="E91" s="220" t="s">
        <v>21</v>
      </c>
      <c r="F91" s="221" t="s">
        <v>140</v>
      </c>
      <c r="G91" s="218"/>
      <c r="H91" s="222">
        <v>160</v>
      </c>
      <c r="I91" s="223"/>
      <c r="J91" s="218"/>
      <c r="K91" s="218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138</v>
      </c>
      <c r="AU91" s="228" t="s">
        <v>85</v>
      </c>
      <c r="AV91" s="12" t="s">
        <v>85</v>
      </c>
      <c r="AW91" s="12" t="s">
        <v>39</v>
      </c>
      <c r="AX91" s="12" t="s">
        <v>82</v>
      </c>
      <c r="AY91" s="228" t="s">
        <v>130</v>
      </c>
    </row>
    <row r="92" spans="2:65" s="1" customFormat="1" ht="22.5" customHeight="1">
      <c r="B92" s="41"/>
      <c r="C92" s="193" t="s">
        <v>85</v>
      </c>
      <c r="D92" s="193" t="s">
        <v>132</v>
      </c>
      <c r="E92" s="194" t="s">
        <v>141</v>
      </c>
      <c r="F92" s="195" t="s">
        <v>142</v>
      </c>
      <c r="G92" s="196" t="s">
        <v>143</v>
      </c>
      <c r="H92" s="197">
        <v>10</v>
      </c>
      <c r="I92" s="198"/>
      <c r="J92" s="199">
        <f>ROUND(I92*H92,2)</f>
        <v>0</v>
      </c>
      <c r="K92" s="195" t="s">
        <v>144</v>
      </c>
      <c r="L92" s="61"/>
      <c r="M92" s="200" t="s">
        <v>21</v>
      </c>
      <c r="N92" s="201" t="s">
        <v>46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136</v>
      </c>
      <c r="AT92" s="24" t="s">
        <v>132</v>
      </c>
      <c r="AU92" s="24" t="s">
        <v>85</v>
      </c>
      <c r="AY92" s="24" t="s">
        <v>130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82</v>
      </c>
      <c r="BK92" s="204">
        <f>ROUND(I92*H92,2)</f>
        <v>0</v>
      </c>
      <c r="BL92" s="24" t="s">
        <v>136</v>
      </c>
      <c r="BM92" s="24" t="s">
        <v>145</v>
      </c>
    </row>
    <row r="93" spans="2:65" s="1" customFormat="1" ht="121.5">
      <c r="B93" s="41"/>
      <c r="C93" s="63"/>
      <c r="D93" s="207" t="s">
        <v>146</v>
      </c>
      <c r="E93" s="63"/>
      <c r="F93" s="229" t="s">
        <v>147</v>
      </c>
      <c r="G93" s="63"/>
      <c r="H93" s="63"/>
      <c r="I93" s="163"/>
      <c r="J93" s="63"/>
      <c r="K93" s="63"/>
      <c r="L93" s="61"/>
      <c r="M93" s="230"/>
      <c r="N93" s="42"/>
      <c r="O93" s="42"/>
      <c r="P93" s="42"/>
      <c r="Q93" s="42"/>
      <c r="R93" s="42"/>
      <c r="S93" s="42"/>
      <c r="T93" s="78"/>
      <c r="AT93" s="24" t="s">
        <v>146</v>
      </c>
      <c r="AU93" s="24" t="s">
        <v>85</v>
      </c>
    </row>
    <row r="94" spans="2:65" s="11" customFormat="1">
      <c r="B94" s="205"/>
      <c r="C94" s="206"/>
      <c r="D94" s="207" t="s">
        <v>138</v>
      </c>
      <c r="E94" s="208" t="s">
        <v>21</v>
      </c>
      <c r="F94" s="209" t="s">
        <v>148</v>
      </c>
      <c r="G94" s="206"/>
      <c r="H94" s="210" t="s">
        <v>21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138</v>
      </c>
      <c r="AU94" s="216" t="s">
        <v>85</v>
      </c>
      <c r="AV94" s="11" t="s">
        <v>82</v>
      </c>
      <c r="AW94" s="11" t="s">
        <v>39</v>
      </c>
      <c r="AX94" s="11" t="s">
        <v>75</v>
      </c>
      <c r="AY94" s="216" t="s">
        <v>130</v>
      </c>
    </row>
    <row r="95" spans="2:65" s="12" customFormat="1">
      <c r="B95" s="217"/>
      <c r="C95" s="218"/>
      <c r="D95" s="219" t="s">
        <v>138</v>
      </c>
      <c r="E95" s="220" t="s">
        <v>21</v>
      </c>
      <c r="F95" s="221" t="s">
        <v>149</v>
      </c>
      <c r="G95" s="218"/>
      <c r="H95" s="222">
        <v>10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138</v>
      </c>
      <c r="AU95" s="228" t="s">
        <v>85</v>
      </c>
      <c r="AV95" s="12" t="s">
        <v>85</v>
      </c>
      <c r="AW95" s="12" t="s">
        <v>39</v>
      </c>
      <c r="AX95" s="12" t="s">
        <v>82</v>
      </c>
      <c r="AY95" s="228" t="s">
        <v>130</v>
      </c>
    </row>
    <row r="96" spans="2:65" s="1" customFormat="1" ht="22.5" customHeight="1">
      <c r="B96" s="41"/>
      <c r="C96" s="193" t="s">
        <v>150</v>
      </c>
      <c r="D96" s="193" t="s">
        <v>132</v>
      </c>
      <c r="E96" s="194" t="s">
        <v>151</v>
      </c>
      <c r="F96" s="195" t="s">
        <v>152</v>
      </c>
      <c r="G96" s="196" t="s">
        <v>153</v>
      </c>
      <c r="H96" s="197">
        <v>159.6</v>
      </c>
      <c r="I96" s="198"/>
      <c r="J96" s="199">
        <f>ROUND(I96*H96,2)</f>
        <v>0</v>
      </c>
      <c r="K96" s="195" t="s">
        <v>144</v>
      </c>
      <c r="L96" s="61"/>
      <c r="M96" s="200" t="s">
        <v>21</v>
      </c>
      <c r="N96" s="201" t="s">
        <v>46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1.3</v>
      </c>
      <c r="T96" s="203">
        <f>S96*H96</f>
        <v>207.48</v>
      </c>
      <c r="AR96" s="24" t="s">
        <v>136</v>
      </c>
      <c r="AT96" s="24" t="s">
        <v>132</v>
      </c>
      <c r="AU96" s="24" t="s">
        <v>85</v>
      </c>
      <c r="AY96" s="24" t="s">
        <v>130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82</v>
      </c>
      <c r="BK96" s="204">
        <f>ROUND(I96*H96,2)</f>
        <v>0</v>
      </c>
      <c r="BL96" s="24" t="s">
        <v>136</v>
      </c>
      <c r="BM96" s="24" t="s">
        <v>154</v>
      </c>
    </row>
    <row r="97" spans="2:65" s="1" customFormat="1" ht="27">
      <c r="B97" s="41"/>
      <c r="C97" s="63"/>
      <c r="D97" s="207" t="s">
        <v>146</v>
      </c>
      <c r="E97" s="63"/>
      <c r="F97" s="229" t="s">
        <v>155</v>
      </c>
      <c r="G97" s="63"/>
      <c r="H97" s="63"/>
      <c r="I97" s="163"/>
      <c r="J97" s="63"/>
      <c r="K97" s="63"/>
      <c r="L97" s="61"/>
      <c r="M97" s="230"/>
      <c r="N97" s="42"/>
      <c r="O97" s="42"/>
      <c r="P97" s="42"/>
      <c r="Q97" s="42"/>
      <c r="R97" s="42"/>
      <c r="S97" s="42"/>
      <c r="T97" s="78"/>
      <c r="AT97" s="24" t="s">
        <v>146</v>
      </c>
      <c r="AU97" s="24" t="s">
        <v>85</v>
      </c>
    </row>
    <row r="98" spans="2:65" s="11" customFormat="1">
      <c r="B98" s="205"/>
      <c r="C98" s="206"/>
      <c r="D98" s="207" t="s">
        <v>138</v>
      </c>
      <c r="E98" s="208" t="s">
        <v>21</v>
      </c>
      <c r="F98" s="209" t="s">
        <v>156</v>
      </c>
      <c r="G98" s="206"/>
      <c r="H98" s="210" t="s">
        <v>21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138</v>
      </c>
      <c r="AU98" s="216" t="s">
        <v>85</v>
      </c>
      <c r="AV98" s="11" t="s">
        <v>82</v>
      </c>
      <c r="AW98" s="11" t="s">
        <v>39</v>
      </c>
      <c r="AX98" s="11" t="s">
        <v>75</v>
      </c>
      <c r="AY98" s="216" t="s">
        <v>130</v>
      </c>
    </row>
    <row r="99" spans="2:65" s="12" customFormat="1">
      <c r="B99" s="217"/>
      <c r="C99" s="218"/>
      <c r="D99" s="207" t="s">
        <v>138</v>
      </c>
      <c r="E99" s="231" t="s">
        <v>21</v>
      </c>
      <c r="F99" s="232" t="s">
        <v>157</v>
      </c>
      <c r="G99" s="218"/>
      <c r="H99" s="233">
        <v>32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138</v>
      </c>
      <c r="AU99" s="228" t="s">
        <v>85</v>
      </c>
      <c r="AV99" s="12" t="s">
        <v>85</v>
      </c>
      <c r="AW99" s="12" t="s">
        <v>39</v>
      </c>
      <c r="AX99" s="12" t="s">
        <v>75</v>
      </c>
      <c r="AY99" s="228" t="s">
        <v>130</v>
      </c>
    </row>
    <row r="100" spans="2:65" s="11" customFormat="1">
      <c r="B100" s="205"/>
      <c r="C100" s="206"/>
      <c r="D100" s="207" t="s">
        <v>138</v>
      </c>
      <c r="E100" s="208" t="s">
        <v>21</v>
      </c>
      <c r="F100" s="209" t="s">
        <v>158</v>
      </c>
      <c r="G100" s="206"/>
      <c r="H100" s="210" t="s">
        <v>21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138</v>
      </c>
      <c r="AU100" s="216" t="s">
        <v>85</v>
      </c>
      <c r="AV100" s="11" t="s">
        <v>82</v>
      </c>
      <c r="AW100" s="11" t="s">
        <v>39</v>
      </c>
      <c r="AX100" s="11" t="s">
        <v>75</v>
      </c>
      <c r="AY100" s="216" t="s">
        <v>130</v>
      </c>
    </row>
    <row r="101" spans="2:65" s="12" customFormat="1">
      <c r="B101" s="217"/>
      <c r="C101" s="218"/>
      <c r="D101" s="207" t="s">
        <v>138</v>
      </c>
      <c r="E101" s="231" t="s">
        <v>21</v>
      </c>
      <c r="F101" s="232" t="s">
        <v>159</v>
      </c>
      <c r="G101" s="218"/>
      <c r="H101" s="233">
        <v>127.6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138</v>
      </c>
      <c r="AU101" s="228" t="s">
        <v>85</v>
      </c>
      <c r="AV101" s="12" t="s">
        <v>85</v>
      </c>
      <c r="AW101" s="12" t="s">
        <v>39</v>
      </c>
      <c r="AX101" s="12" t="s">
        <v>75</v>
      </c>
      <c r="AY101" s="228" t="s">
        <v>130</v>
      </c>
    </row>
    <row r="102" spans="2:65" s="13" customFormat="1">
      <c r="B102" s="234"/>
      <c r="C102" s="235"/>
      <c r="D102" s="219" t="s">
        <v>138</v>
      </c>
      <c r="E102" s="236" t="s">
        <v>21</v>
      </c>
      <c r="F102" s="237" t="s">
        <v>160</v>
      </c>
      <c r="G102" s="235"/>
      <c r="H102" s="238">
        <v>159.6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AT102" s="244" t="s">
        <v>138</v>
      </c>
      <c r="AU102" s="244" t="s">
        <v>85</v>
      </c>
      <c r="AV102" s="13" t="s">
        <v>136</v>
      </c>
      <c r="AW102" s="13" t="s">
        <v>39</v>
      </c>
      <c r="AX102" s="13" t="s">
        <v>82</v>
      </c>
      <c r="AY102" s="244" t="s">
        <v>130</v>
      </c>
    </row>
    <row r="103" spans="2:65" s="1" customFormat="1" ht="22.5" customHeight="1">
      <c r="B103" s="41"/>
      <c r="C103" s="193" t="s">
        <v>136</v>
      </c>
      <c r="D103" s="193" t="s">
        <v>132</v>
      </c>
      <c r="E103" s="194" t="s">
        <v>161</v>
      </c>
      <c r="F103" s="195" t="s">
        <v>162</v>
      </c>
      <c r="G103" s="196" t="s">
        <v>153</v>
      </c>
      <c r="H103" s="197">
        <v>192.8</v>
      </c>
      <c r="I103" s="198"/>
      <c r="J103" s="199">
        <f>ROUND(I103*H103,2)</f>
        <v>0</v>
      </c>
      <c r="K103" s="195" t="s">
        <v>144</v>
      </c>
      <c r="L103" s="61"/>
      <c r="M103" s="200" t="s">
        <v>21</v>
      </c>
      <c r="N103" s="201" t="s">
        <v>46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4" t="s">
        <v>136</v>
      </c>
      <c r="AT103" s="24" t="s">
        <v>132</v>
      </c>
      <c r="AU103" s="24" t="s">
        <v>85</v>
      </c>
      <c r="AY103" s="24" t="s">
        <v>130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82</v>
      </c>
      <c r="BK103" s="204">
        <f>ROUND(I103*H103,2)</f>
        <v>0</v>
      </c>
      <c r="BL103" s="24" t="s">
        <v>136</v>
      </c>
      <c r="BM103" s="24" t="s">
        <v>163</v>
      </c>
    </row>
    <row r="104" spans="2:65" s="1" customFormat="1" ht="270">
      <c r="B104" s="41"/>
      <c r="C104" s="63"/>
      <c r="D104" s="207" t="s">
        <v>146</v>
      </c>
      <c r="E104" s="63"/>
      <c r="F104" s="229" t="s">
        <v>164</v>
      </c>
      <c r="G104" s="63"/>
      <c r="H104" s="63"/>
      <c r="I104" s="163"/>
      <c r="J104" s="63"/>
      <c r="K104" s="63"/>
      <c r="L104" s="61"/>
      <c r="M104" s="230"/>
      <c r="N104" s="42"/>
      <c r="O104" s="42"/>
      <c r="P104" s="42"/>
      <c r="Q104" s="42"/>
      <c r="R104" s="42"/>
      <c r="S104" s="42"/>
      <c r="T104" s="78"/>
      <c r="AT104" s="24" t="s">
        <v>146</v>
      </c>
      <c r="AU104" s="24" t="s">
        <v>85</v>
      </c>
    </row>
    <row r="105" spans="2:65" s="11" customFormat="1">
      <c r="B105" s="205"/>
      <c r="C105" s="206"/>
      <c r="D105" s="207" t="s">
        <v>138</v>
      </c>
      <c r="E105" s="208" t="s">
        <v>21</v>
      </c>
      <c r="F105" s="209" t="s">
        <v>165</v>
      </c>
      <c r="G105" s="206"/>
      <c r="H105" s="210" t="s">
        <v>21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138</v>
      </c>
      <c r="AU105" s="216" t="s">
        <v>85</v>
      </c>
      <c r="AV105" s="11" t="s">
        <v>82</v>
      </c>
      <c r="AW105" s="11" t="s">
        <v>39</v>
      </c>
      <c r="AX105" s="11" t="s">
        <v>75</v>
      </c>
      <c r="AY105" s="216" t="s">
        <v>130</v>
      </c>
    </row>
    <row r="106" spans="2:65" s="12" customFormat="1">
      <c r="B106" s="217"/>
      <c r="C106" s="218"/>
      <c r="D106" s="207" t="s">
        <v>138</v>
      </c>
      <c r="E106" s="231" t="s">
        <v>21</v>
      </c>
      <c r="F106" s="232" t="s">
        <v>166</v>
      </c>
      <c r="G106" s="218"/>
      <c r="H106" s="233">
        <v>155.6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138</v>
      </c>
      <c r="AU106" s="228" t="s">
        <v>85</v>
      </c>
      <c r="AV106" s="12" t="s">
        <v>85</v>
      </c>
      <c r="AW106" s="12" t="s">
        <v>39</v>
      </c>
      <c r="AX106" s="12" t="s">
        <v>75</v>
      </c>
      <c r="AY106" s="228" t="s">
        <v>130</v>
      </c>
    </row>
    <row r="107" spans="2:65" s="11" customFormat="1">
      <c r="B107" s="205"/>
      <c r="C107" s="206"/>
      <c r="D107" s="207" t="s">
        <v>138</v>
      </c>
      <c r="E107" s="208" t="s">
        <v>21</v>
      </c>
      <c r="F107" s="209" t="s">
        <v>167</v>
      </c>
      <c r="G107" s="206"/>
      <c r="H107" s="210" t="s">
        <v>21</v>
      </c>
      <c r="I107" s="211"/>
      <c r="J107" s="206"/>
      <c r="K107" s="206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138</v>
      </c>
      <c r="AU107" s="216" t="s">
        <v>85</v>
      </c>
      <c r="AV107" s="11" t="s">
        <v>82</v>
      </c>
      <c r="AW107" s="11" t="s">
        <v>39</v>
      </c>
      <c r="AX107" s="11" t="s">
        <v>75</v>
      </c>
      <c r="AY107" s="216" t="s">
        <v>130</v>
      </c>
    </row>
    <row r="108" spans="2:65" s="12" customFormat="1">
      <c r="B108" s="217"/>
      <c r="C108" s="218"/>
      <c r="D108" s="207" t="s">
        <v>138</v>
      </c>
      <c r="E108" s="231" t="s">
        <v>21</v>
      </c>
      <c r="F108" s="232" t="s">
        <v>168</v>
      </c>
      <c r="G108" s="218"/>
      <c r="H108" s="233">
        <v>37.200000000000003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138</v>
      </c>
      <c r="AU108" s="228" t="s">
        <v>85</v>
      </c>
      <c r="AV108" s="12" t="s">
        <v>85</v>
      </c>
      <c r="AW108" s="12" t="s">
        <v>39</v>
      </c>
      <c r="AX108" s="12" t="s">
        <v>75</v>
      </c>
      <c r="AY108" s="228" t="s">
        <v>130</v>
      </c>
    </row>
    <row r="109" spans="2:65" s="13" customFormat="1">
      <c r="B109" s="234"/>
      <c r="C109" s="235"/>
      <c r="D109" s="219" t="s">
        <v>138</v>
      </c>
      <c r="E109" s="236" t="s">
        <v>21</v>
      </c>
      <c r="F109" s="237" t="s">
        <v>160</v>
      </c>
      <c r="G109" s="235"/>
      <c r="H109" s="238">
        <v>192.8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AT109" s="244" t="s">
        <v>138</v>
      </c>
      <c r="AU109" s="244" t="s">
        <v>85</v>
      </c>
      <c r="AV109" s="13" t="s">
        <v>136</v>
      </c>
      <c r="AW109" s="13" t="s">
        <v>39</v>
      </c>
      <c r="AX109" s="13" t="s">
        <v>82</v>
      </c>
      <c r="AY109" s="244" t="s">
        <v>130</v>
      </c>
    </row>
    <row r="110" spans="2:65" s="1" customFormat="1" ht="22.5" customHeight="1">
      <c r="B110" s="41"/>
      <c r="C110" s="193" t="s">
        <v>169</v>
      </c>
      <c r="D110" s="193" t="s">
        <v>132</v>
      </c>
      <c r="E110" s="194" t="s">
        <v>170</v>
      </c>
      <c r="F110" s="195" t="s">
        <v>171</v>
      </c>
      <c r="G110" s="196" t="s">
        <v>153</v>
      </c>
      <c r="H110" s="197">
        <v>192.8</v>
      </c>
      <c r="I110" s="198"/>
      <c r="J110" s="199">
        <f>ROUND(I110*H110,2)</f>
        <v>0</v>
      </c>
      <c r="K110" s="195" t="s">
        <v>144</v>
      </c>
      <c r="L110" s="61"/>
      <c r="M110" s="200" t="s">
        <v>21</v>
      </c>
      <c r="N110" s="201" t="s">
        <v>46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136</v>
      </c>
      <c r="AT110" s="24" t="s">
        <v>132</v>
      </c>
      <c r="AU110" s="24" t="s">
        <v>85</v>
      </c>
      <c r="AY110" s="24" t="s">
        <v>130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82</v>
      </c>
      <c r="BK110" s="204">
        <f>ROUND(I110*H110,2)</f>
        <v>0</v>
      </c>
      <c r="BL110" s="24" t="s">
        <v>136</v>
      </c>
      <c r="BM110" s="24" t="s">
        <v>172</v>
      </c>
    </row>
    <row r="111" spans="2:65" s="11" customFormat="1">
      <c r="B111" s="205"/>
      <c r="C111" s="206"/>
      <c r="D111" s="207" t="s">
        <v>138</v>
      </c>
      <c r="E111" s="208" t="s">
        <v>21</v>
      </c>
      <c r="F111" s="209" t="s">
        <v>165</v>
      </c>
      <c r="G111" s="206"/>
      <c r="H111" s="210" t="s">
        <v>21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138</v>
      </c>
      <c r="AU111" s="216" t="s">
        <v>85</v>
      </c>
      <c r="AV111" s="11" t="s">
        <v>82</v>
      </c>
      <c r="AW111" s="11" t="s">
        <v>39</v>
      </c>
      <c r="AX111" s="11" t="s">
        <v>75</v>
      </c>
      <c r="AY111" s="216" t="s">
        <v>130</v>
      </c>
    </row>
    <row r="112" spans="2:65" s="12" customFormat="1">
      <c r="B112" s="217"/>
      <c r="C112" s="218"/>
      <c r="D112" s="207" t="s">
        <v>138</v>
      </c>
      <c r="E112" s="231" t="s">
        <v>21</v>
      </c>
      <c r="F112" s="232" t="s">
        <v>166</v>
      </c>
      <c r="G112" s="218"/>
      <c r="H112" s="233">
        <v>155.6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138</v>
      </c>
      <c r="AU112" s="228" t="s">
        <v>85</v>
      </c>
      <c r="AV112" s="12" t="s">
        <v>85</v>
      </c>
      <c r="AW112" s="12" t="s">
        <v>39</v>
      </c>
      <c r="AX112" s="12" t="s">
        <v>75</v>
      </c>
      <c r="AY112" s="228" t="s">
        <v>130</v>
      </c>
    </row>
    <row r="113" spans="2:65" s="11" customFormat="1">
      <c r="B113" s="205"/>
      <c r="C113" s="206"/>
      <c r="D113" s="207" t="s">
        <v>138</v>
      </c>
      <c r="E113" s="208" t="s">
        <v>21</v>
      </c>
      <c r="F113" s="209" t="s">
        <v>167</v>
      </c>
      <c r="G113" s="206"/>
      <c r="H113" s="210" t="s">
        <v>21</v>
      </c>
      <c r="I113" s="211"/>
      <c r="J113" s="206"/>
      <c r="K113" s="206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138</v>
      </c>
      <c r="AU113" s="216" t="s">
        <v>85</v>
      </c>
      <c r="AV113" s="11" t="s">
        <v>82</v>
      </c>
      <c r="AW113" s="11" t="s">
        <v>39</v>
      </c>
      <c r="AX113" s="11" t="s">
        <v>75</v>
      </c>
      <c r="AY113" s="216" t="s">
        <v>130</v>
      </c>
    </row>
    <row r="114" spans="2:65" s="12" customFormat="1">
      <c r="B114" s="217"/>
      <c r="C114" s="218"/>
      <c r="D114" s="207" t="s">
        <v>138</v>
      </c>
      <c r="E114" s="231" t="s">
        <v>21</v>
      </c>
      <c r="F114" s="232" t="s">
        <v>168</v>
      </c>
      <c r="G114" s="218"/>
      <c r="H114" s="233">
        <v>37.200000000000003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138</v>
      </c>
      <c r="AU114" s="228" t="s">
        <v>85</v>
      </c>
      <c r="AV114" s="12" t="s">
        <v>85</v>
      </c>
      <c r="AW114" s="12" t="s">
        <v>39</v>
      </c>
      <c r="AX114" s="12" t="s">
        <v>75</v>
      </c>
      <c r="AY114" s="228" t="s">
        <v>130</v>
      </c>
    </row>
    <row r="115" spans="2:65" s="13" customFormat="1">
      <c r="B115" s="234"/>
      <c r="C115" s="235"/>
      <c r="D115" s="219" t="s">
        <v>138</v>
      </c>
      <c r="E115" s="236" t="s">
        <v>21</v>
      </c>
      <c r="F115" s="237" t="s">
        <v>160</v>
      </c>
      <c r="G115" s="235"/>
      <c r="H115" s="238">
        <v>192.8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AT115" s="244" t="s">
        <v>138</v>
      </c>
      <c r="AU115" s="244" t="s">
        <v>85</v>
      </c>
      <c r="AV115" s="13" t="s">
        <v>136</v>
      </c>
      <c r="AW115" s="13" t="s">
        <v>39</v>
      </c>
      <c r="AX115" s="13" t="s">
        <v>82</v>
      </c>
      <c r="AY115" s="244" t="s">
        <v>130</v>
      </c>
    </row>
    <row r="116" spans="2:65" s="1" customFormat="1" ht="22.5" customHeight="1">
      <c r="B116" s="41"/>
      <c r="C116" s="193" t="s">
        <v>173</v>
      </c>
      <c r="D116" s="193" t="s">
        <v>132</v>
      </c>
      <c r="E116" s="194" t="s">
        <v>174</v>
      </c>
      <c r="F116" s="195" t="s">
        <v>175</v>
      </c>
      <c r="G116" s="196" t="s">
        <v>153</v>
      </c>
      <c r="H116" s="197">
        <v>48.784999999999997</v>
      </c>
      <c r="I116" s="198"/>
      <c r="J116" s="199">
        <f>ROUND(I116*H116,2)</f>
        <v>0</v>
      </c>
      <c r="K116" s="195" t="s">
        <v>21</v>
      </c>
      <c r="L116" s="61"/>
      <c r="M116" s="200" t="s">
        <v>21</v>
      </c>
      <c r="N116" s="201" t="s">
        <v>46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136</v>
      </c>
      <c r="AT116" s="24" t="s">
        <v>132</v>
      </c>
      <c r="AU116" s="24" t="s">
        <v>85</v>
      </c>
      <c r="AY116" s="24" t="s">
        <v>130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82</v>
      </c>
      <c r="BK116" s="204">
        <f>ROUND(I116*H116,2)</f>
        <v>0</v>
      </c>
      <c r="BL116" s="24" t="s">
        <v>136</v>
      </c>
      <c r="BM116" s="24" t="s">
        <v>176</v>
      </c>
    </row>
    <row r="117" spans="2:65" s="11" customFormat="1">
      <c r="B117" s="205"/>
      <c r="C117" s="206"/>
      <c r="D117" s="207" t="s">
        <v>138</v>
      </c>
      <c r="E117" s="208" t="s">
        <v>21</v>
      </c>
      <c r="F117" s="209" t="s">
        <v>177</v>
      </c>
      <c r="G117" s="206"/>
      <c r="H117" s="210" t="s">
        <v>21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138</v>
      </c>
      <c r="AU117" s="216" t="s">
        <v>85</v>
      </c>
      <c r="AV117" s="11" t="s">
        <v>82</v>
      </c>
      <c r="AW117" s="11" t="s">
        <v>39</v>
      </c>
      <c r="AX117" s="11" t="s">
        <v>75</v>
      </c>
      <c r="AY117" s="216" t="s">
        <v>130</v>
      </c>
    </row>
    <row r="118" spans="2:65" s="12" customFormat="1">
      <c r="B118" s="217"/>
      <c r="C118" s="218"/>
      <c r="D118" s="207" t="s">
        <v>138</v>
      </c>
      <c r="E118" s="231" t="s">
        <v>21</v>
      </c>
      <c r="F118" s="232" t="s">
        <v>178</v>
      </c>
      <c r="G118" s="218"/>
      <c r="H118" s="233">
        <v>12.785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138</v>
      </c>
      <c r="AU118" s="228" t="s">
        <v>85</v>
      </c>
      <c r="AV118" s="12" t="s">
        <v>85</v>
      </c>
      <c r="AW118" s="12" t="s">
        <v>39</v>
      </c>
      <c r="AX118" s="12" t="s">
        <v>75</v>
      </c>
      <c r="AY118" s="228" t="s">
        <v>130</v>
      </c>
    </row>
    <row r="119" spans="2:65" s="11" customFormat="1">
      <c r="B119" s="205"/>
      <c r="C119" s="206"/>
      <c r="D119" s="207" t="s">
        <v>138</v>
      </c>
      <c r="E119" s="208" t="s">
        <v>21</v>
      </c>
      <c r="F119" s="209" t="s">
        <v>179</v>
      </c>
      <c r="G119" s="206"/>
      <c r="H119" s="210" t="s">
        <v>21</v>
      </c>
      <c r="I119" s="211"/>
      <c r="J119" s="206"/>
      <c r="K119" s="206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138</v>
      </c>
      <c r="AU119" s="216" t="s">
        <v>85</v>
      </c>
      <c r="AV119" s="11" t="s">
        <v>82</v>
      </c>
      <c r="AW119" s="11" t="s">
        <v>39</v>
      </c>
      <c r="AX119" s="11" t="s">
        <v>75</v>
      </c>
      <c r="AY119" s="216" t="s">
        <v>130</v>
      </c>
    </row>
    <row r="120" spans="2:65" s="12" customFormat="1">
      <c r="B120" s="217"/>
      <c r="C120" s="218"/>
      <c r="D120" s="207" t="s">
        <v>138</v>
      </c>
      <c r="E120" s="231" t="s">
        <v>21</v>
      </c>
      <c r="F120" s="232" t="s">
        <v>180</v>
      </c>
      <c r="G120" s="218"/>
      <c r="H120" s="233">
        <v>36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138</v>
      </c>
      <c r="AU120" s="228" t="s">
        <v>85</v>
      </c>
      <c r="AV120" s="12" t="s">
        <v>85</v>
      </c>
      <c r="AW120" s="12" t="s">
        <v>39</v>
      </c>
      <c r="AX120" s="12" t="s">
        <v>75</v>
      </c>
      <c r="AY120" s="228" t="s">
        <v>130</v>
      </c>
    </row>
    <row r="121" spans="2:65" s="13" customFormat="1">
      <c r="B121" s="234"/>
      <c r="C121" s="235"/>
      <c r="D121" s="219" t="s">
        <v>138</v>
      </c>
      <c r="E121" s="236" t="s">
        <v>21</v>
      </c>
      <c r="F121" s="237" t="s">
        <v>160</v>
      </c>
      <c r="G121" s="235"/>
      <c r="H121" s="238">
        <v>48.784999999999997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AT121" s="244" t="s">
        <v>138</v>
      </c>
      <c r="AU121" s="244" t="s">
        <v>85</v>
      </c>
      <c r="AV121" s="13" t="s">
        <v>136</v>
      </c>
      <c r="AW121" s="13" t="s">
        <v>39</v>
      </c>
      <c r="AX121" s="13" t="s">
        <v>82</v>
      </c>
      <c r="AY121" s="244" t="s">
        <v>130</v>
      </c>
    </row>
    <row r="122" spans="2:65" s="1" customFormat="1" ht="22.5" customHeight="1">
      <c r="B122" s="41"/>
      <c r="C122" s="193" t="s">
        <v>181</v>
      </c>
      <c r="D122" s="193" t="s">
        <v>132</v>
      </c>
      <c r="E122" s="194" t="s">
        <v>182</v>
      </c>
      <c r="F122" s="195" t="s">
        <v>183</v>
      </c>
      <c r="G122" s="196" t="s">
        <v>153</v>
      </c>
      <c r="H122" s="197">
        <v>42.95</v>
      </c>
      <c r="I122" s="198"/>
      <c r="J122" s="199">
        <f>ROUND(I122*H122,2)</f>
        <v>0</v>
      </c>
      <c r="K122" s="195" t="s">
        <v>21</v>
      </c>
      <c r="L122" s="61"/>
      <c r="M122" s="200" t="s">
        <v>21</v>
      </c>
      <c r="N122" s="201" t="s">
        <v>46</v>
      </c>
      <c r="O122" s="42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AR122" s="24" t="s">
        <v>136</v>
      </c>
      <c r="AT122" s="24" t="s">
        <v>132</v>
      </c>
      <c r="AU122" s="24" t="s">
        <v>85</v>
      </c>
      <c r="AY122" s="24" t="s">
        <v>130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4" t="s">
        <v>82</v>
      </c>
      <c r="BK122" s="204">
        <f>ROUND(I122*H122,2)</f>
        <v>0</v>
      </c>
      <c r="BL122" s="24" t="s">
        <v>136</v>
      </c>
      <c r="BM122" s="24" t="s">
        <v>184</v>
      </c>
    </row>
    <row r="123" spans="2:65" s="11" customFormat="1">
      <c r="B123" s="205"/>
      <c r="C123" s="206"/>
      <c r="D123" s="207" t="s">
        <v>138</v>
      </c>
      <c r="E123" s="208" t="s">
        <v>21</v>
      </c>
      <c r="F123" s="209" t="s">
        <v>185</v>
      </c>
      <c r="G123" s="206"/>
      <c r="H123" s="210" t="s">
        <v>21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138</v>
      </c>
      <c r="AU123" s="216" t="s">
        <v>85</v>
      </c>
      <c r="AV123" s="11" t="s">
        <v>82</v>
      </c>
      <c r="AW123" s="11" t="s">
        <v>39</v>
      </c>
      <c r="AX123" s="11" t="s">
        <v>75</v>
      </c>
      <c r="AY123" s="216" t="s">
        <v>130</v>
      </c>
    </row>
    <row r="124" spans="2:65" s="12" customFormat="1">
      <c r="B124" s="217"/>
      <c r="C124" s="218"/>
      <c r="D124" s="207" t="s">
        <v>138</v>
      </c>
      <c r="E124" s="231" t="s">
        <v>21</v>
      </c>
      <c r="F124" s="232" t="s">
        <v>186</v>
      </c>
      <c r="G124" s="218"/>
      <c r="H124" s="233">
        <v>39.75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138</v>
      </c>
      <c r="AU124" s="228" t="s">
        <v>85</v>
      </c>
      <c r="AV124" s="12" t="s">
        <v>85</v>
      </c>
      <c r="AW124" s="12" t="s">
        <v>39</v>
      </c>
      <c r="AX124" s="12" t="s">
        <v>75</v>
      </c>
      <c r="AY124" s="228" t="s">
        <v>130</v>
      </c>
    </row>
    <row r="125" spans="2:65" s="11" customFormat="1">
      <c r="B125" s="205"/>
      <c r="C125" s="206"/>
      <c r="D125" s="207" t="s">
        <v>138</v>
      </c>
      <c r="E125" s="208" t="s">
        <v>21</v>
      </c>
      <c r="F125" s="209" t="s">
        <v>187</v>
      </c>
      <c r="G125" s="206"/>
      <c r="H125" s="210" t="s">
        <v>21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138</v>
      </c>
      <c r="AU125" s="216" t="s">
        <v>85</v>
      </c>
      <c r="AV125" s="11" t="s">
        <v>82</v>
      </c>
      <c r="AW125" s="11" t="s">
        <v>39</v>
      </c>
      <c r="AX125" s="11" t="s">
        <v>75</v>
      </c>
      <c r="AY125" s="216" t="s">
        <v>130</v>
      </c>
    </row>
    <row r="126" spans="2:65" s="12" customFormat="1">
      <c r="B126" s="217"/>
      <c r="C126" s="218"/>
      <c r="D126" s="207" t="s">
        <v>138</v>
      </c>
      <c r="E126" s="231" t="s">
        <v>21</v>
      </c>
      <c r="F126" s="232" t="s">
        <v>188</v>
      </c>
      <c r="G126" s="218"/>
      <c r="H126" s="233">
        <v>3.2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138</v>
      </c>
      <c r="AU126" s="228" t="s">
        <v>85</v>
      </c>
      <c r="AV126" s="12" t="s">
        <v>85</v>
      </c>
      <c r="AW126" s="12" t="s">
        <v>39</v>
      </c>
      <c r="AX126" s="12" t="s">
        <v>75</v>
      </c>
      <c r="AY126" s="228" t="s">
        <v>130</v>
      </c>
    </row>
    <row r="127" spans="2:65" s="13" customFormat="1">
      <c r="B127" s="234"/>
      <c r="C127" s="235"/>
      <c r="D127" s="219" t="s">
        <v>138</v>
      </c>
      <c r="E127" s="236" t="s">
        <v>21</v>
      </c>
      <c r="F127" s="237" t="s">
        <v>160</v>
      </c>
      <c r="G127" s="235"/>
      <c r="H127" s="238">
        <v>42.95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AT127" s="244" t="s">
        <v>138</v>
      </c>
      <c r="AU127" s="244" t="s">
        <v>85</v>
      </c>
      <c r="AV127" s="13" t="s">
        <v>136</v>
      </c>
      <c r="AW127" s="13" t="s">
        <v>39</v>
      </c>
      <c r="AX127" s="13" t="s">
        <v>82</v>
      </c>
      <c r="AY127" s="244" t="s">
        <v>130</v>
      </c>
    </row>
    <row r="128" spans="2:65" s="1" customFormat="1" ht="22.5" customHeight="1">
      <c r="B128" s="41"/>
      <c r="C128" s="193" t="s">
        <v>189</v>
      </c>
      <c r="D128" s="193" t="s">
        <v>132</v>
      </c>
      <c r="E128" s="194" t="s">
        <v>190</v>
      </c>
      <c r="F128" s="195" t="s">
        <v>191</v>
      </c>
      <c r="G128" s="196" t="s">
        <v>153</v>
      </c>
      <c r="H128" s="197">
        <v>21.475000000000001</v>
      </c>
      <c r="I128" s="198"/>
      <c r="J128" s="199">
        <f>ROUND(I128*H128,2)</f>
        <v>0</v>
      </c>
      <c r="K128" s="195" t="s">
        <v>21</v>
      </c>
      <c r="L128" s="61"/>
      <c r="M128" s="200" t="s">
        <v>21</v>
      </c>
      <c r="N128" s="201" t="s">
        <v>46</v>
      </c>
      <c r="O128" s="42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AR128" s="24" t="s">
        <v>136</v>
      </c>
      <c r="AT128" s="24" t="s">
        <v>132</v>
      </c>
      <c r="AU128" s="24" t="s">
        <v>85</v>
      </c>
      <c r="AY128" s="24" t="s">
        <v>130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4" t="s">
        <v>82</v>
      </c>
      <c r="BK128" s="204">
        <f>ROUND(I128*H128,2)</f>
        <v>0</v>
      </c>
      <c r="BL128" s="24" t="s">
        <v>136</v>
      </c>
      <c r="BM128" s="24" t="s">
        <v>192</v>
      </c>
    </row>
    <row r="129" spans="2:65" s="11" customFormat="1">
      <c r="B129" s="205"/>
      <c r="C129" s="206"/>
      <c r="D129" s="207" t="s">
        <v>138</v>
      </c>
      <c r="E129" s="208" t="s">
        <v>21</v>
      </c>
      <c r="F129" s="209" t="s">
        <v>193</v>
      </c>
      <c r="G129" s="206"/>
      <c r="H129" s="210" t="s">
        <v>21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138</v>
      </c>
      <c r="AU129" s="216" t="s">
        <v>85</v>
      </c>
      <c r="AV129" s="11" t="s">
        <v>82</v>
      </c>
      <c r="AW129" s="11" t="s">
        <v>39</v>
      </c>
      <c r="AX129" s="11" t="s">
        <v>75</v>
      </c>
      <c r="AY129" s="216" t="s">
        <v>130</v>
      </c>
    </row>
    <row r="130" spans="2:65" s="11" customFormat="1">
      <c r="B130" s="205"/>
      <c r="C130" s="206"/>
      <c r="D130" s="207" t="s">
        <v>138</v>
      </c>
      <c r="E130" s="208" t="s">
        <v>21</v>
      </c>
      <c r="F130" s="209" t="s">
        <v>185</v>
      </c>
      <c r="G130" s="206"/>
      <c r="H130" s="210" t="s">
        <v>21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138</v>
      </c>
      <c r="AU130" s="216" t="s">
        <v>85</v>
      </c>
      <c r="AV130" s="11" t="s">
        <v>82</v>
      </c>
      <c r="AW130" s="11" t="s">
        <v>39</v>
      </c>
      <c r="AX130" s="11" t="s">
        <v>75</v>
      </c>
      <c r="AY130" s="216" t="s">
        <v>130</v>
      </c>
    </row>
    <row r="131" spans="2:65" s="12" customFormat="1">
      <c r="B131" s="217"/>
      <c r="C131" s="218"/>
      <c r="D131" s="207" t="s">
        <v>138</v>
      </c>
      <c r="E131" s="231" t="s">
        <v>21</v>
      </c>
      <c r="F131" s="232" t="s">
        <v>186</v>
      </c>
      <c r="G131" s="218"/>
      <c r="H131" s="233">
        <v>39.75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138</v>
      </c>
      <c r="AU131" s="228" t="s">
        <v>85</v>
      </c>
      <c r="AV131" s="12" t="s">
        <v>85</v>
      </c>
      <c r="AW131" s="12" t="s">
        <v>39</v>
      </c>
      <c r="AX131" s="12" t="s">
        <v>75</v>
      </c>
      <c r="AY131" s="228" t="s">
        <v>130</v>
      </c>
    </row>
    <row r="132" spans="2:65" s="11" customFormat="1">
      <c r="B132" s="205"/>
      <c r="C132" s="206"/>
      <c r="D132" s="207" t="s">
        <v>138</v>
      </c>
      <c r="E132" s="208" t="s">
        <v>21</v>
      </c>
      <c r="F132" s="209" t="s">
        <v>187</v>
      </c>
      <c r="G132" s="206"/>
      <c r="H132" s="210" t="s">
        <v>21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138</v>
      </c>
      <c r="AU132" s="216" t="s">
        <v>85</v>
      </c>
      <c r="AV132" s="11" t="s">
        <v>82</v>
      </c>
      <c r="AW132" s="11" t="s">
        <v>39</v>
      </c>
      <c r="AX132" s="11" t="s">
        <v>75</v>
      </c>
      <c r="AY132" s="216" t="s">
        <v>130</v>
      </c>
    </row>
    <row r="133" spans="2:65" s="12" customFormat="1">
      <c r="B133" s="217"/>
      <c r="C133" s="218"/>
      <c r="D133" s="207" t="s">
        <v>138</v>
      </c>
      <c r="E133" s="231" t="s">
        <v>21</v>
      </c>
      <c r="F133" s="232" t="s">
        <v>188</v>
      </c>
      <c r="G133" s="218"/>
      <c r="H133" s="233">
        <v>3.2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138</v>
      </c>
      <c r="AU133" s="228" t="s">
        <v>85</v>
      </c>
      <c r="AV133" s="12" t="s">
        <v>85</v>
      </c>
      <c r="AW133" s="12" t="s">
        <v>39</v>
      </c>
      <c r="AX133" s="12" t="s">
        <v>75</v>
      </c>
      <c r="AY133" s="228" t="s">
        <v>130</v>
      </c>
    </row>
    <row r="134" spans="2:65" s="13" customFormat="1">
      <c r="B134" s="234"/>
      <c r="C134" s="235"/>
      <c r="D134" s="207" t="s">
        <v>138</v>
      </c>
      <c r="E134" s="245" t="s">
        <v>21</v>
      </c>
      <c r="F134" s="246" t="s">
        <v>160</v>
      </c>
      <c r="G134" s="235"/>
      <c r="H134" s="247">
        <v>42.95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138</v>
      </c>
      <c r="AU134" s="244" t="s">
        <v>85</v>
      </c>
      <c r="AV134" s="13" t="s">
        <v>136</v>
      </c>
      <c r="AW134" s="13" t="s">
        <v>39</v>
      </c>
      <c r="AX134" s="13" t="s">
        <v>82</v>
      </c>
      <c r="AY134" s="244" t="s">
        <v>130</v>
      </c>
    </row>
    <row r="135" spans="2:65" s="12" customFormat="1">
      <c r="B135" s="217"/>
      <c r="C135" s="218"/>
      <c r="D135" s="219" t="s">
        <v>138</v>
      </c>
      <c r="E135" s="218"/>
      <c r="F135" s="221" t="s">
        <v>194</v>
      </c>
      <c r="G135" s="218"/>
      <c r="H135" s="222">
        <v>21.475000000000001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138</v>
      </c>
      <c r="AU135" s="228" t="s">
        <v>85</v>
      </c>
      <c r="AV135" s="12" t="s">
        <v>85</v>
      </c>
      <c r="AW135" s="12" t="s">
        <v>6</v>
      </c>
      <c r="AX135" s="12" t="s">
        <v>82</v>
      </c>
      <c r="AY135" s="228" t="s">
        <v>130</v>
      </c>
    </row>
    <row r="136" spans="2:65" s="1" customFormat="1" ht="22.5" customHeight="1">
      <c r="B136" s="41"/>
      <c r="C136" s="193" t="s">
        <v>195</v>
      </c>
      <c r="D136" s="193" t="s">
        <v>132</v>
      </c>
      <c r="E136" s="194" t="s">
        <v>196</v>
      </c>
      <c r="F136" s="195" t="s">
        <v>197</v>
      </c>
      <c r="G136" s="196" t="s">
        <v>153</v>
      </c>
      <c r="H136" s="197">
        <v>6</v>
      </c>
      <c r="I136" s="198"/>
      <c r="J136" s="199">
        <f>ROUND(I136*H136,2)</f>
        <v>0</v>
      </c>
      <c r="K136" s="195" t="s">
        <v>144</v>
      </c>
      <c r="L136" s="61"/>
      <c r="M136" s="200" t="s">
        <v>21</v>
      </c>
      <c r="N136" s="201" t="s">
        <v>46</v>
      </c>
      <c r="O136" s="42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AR136" s="24" t="s">
        <v>136</v>
      </c>
      <c r="AT136" s="24" t="s">
        <v>132</v>
      </c>
      <c r="AU136" s="24" t="s">
        <v>85</v>
      </c>
      <c r="AY136" s="24" t="s">
        <v>130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24" t="s">
        <v>82</v>
      </c>
      <c r="BK136" s="204">
        <f>ROUND(I136*H136,2)</f>
        <v>0</v>
      </c>
      <c r="BL136" s="24" t="s">
        <v>136</v>
      </c>
      <c r="BM136" s="24" t="s">
        <v>198</v>
      </c>
    </row>
    <row r="137" spans="2:65" s="11" customFormat="1">
      <c r="B137" s="205"/>
      <c r="C137" s="206"/>
      <c r="D137" s="207" t="s">
        <v>138</v>
      </c>
      <c r="E137" s="208" t="s">
        <v>21</v>
      </c>
      <c r="F137" s="209" t="s">
        <v>199</v>
      </c>
      <c r="G137" s="206"/>
      <c r="H137" s="210" t="s">
        <v>21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138</v>
      </c>
      <c r="AU137" s="216" t="s">
        <v>85</v>
      </c>
      <c r="AV137" s="11" t="s">
        <v>82</v>
      </c>
      <c r="AW137" s="11" t="s">
        <v>39</v>
      </c>
      <c r="AX137" s="11" t="s">
        <v>75</v>
      </c>
      <c r="AY137" s="216" t="s">
        <v>130</v>
      </c>
    </row>
    <row r="138" spans="2:65" s="12" customFormat="1">
      <c r="B138" s="217"/>
      <c r="C138" s="218"/>
      <c r="D138" s="207" t="s">
        <v>138</v>
      </c>
      <c r="E138" s="231" t="s">
        <v>21</v>
      </c>
      <c r="F138" s="232" t="s">
        <v>200</v>
      </c>
      <c r="G138" s="218"/>
      <c r="H138" s="233">
        <v>6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138</v>
      </c>
      <c r="AU138" s="228" t="s">
        <v>85</v>
      </c>
      <c r="AV138" s="12" t="s">
        <v>85</v>
      </c>
      <c r="AW138" s="12" t="s">
        <v>39</v>
      </c>
      <c r="AX138" s="12" t="s">
        <v>75</v>
      </c>
      <c r="AY138" s="228" t="s">
        <v>130</v>
      </c>
    </row>
    <row r="139" spans="2:65" s="13" customFormat="1">
      <c r="B139" s="234"/>
      <c r="C139" s="235"/>
      <c r="D139" s="219" t="s">
        <v>138</v>
      </c>
      <c r="E139" s="236" t="s">
        <v>21</v>
      </c>
      <c r="F139" s="237" t="s">
        <v>160</v>
      </c>
      <c r="G139" s="235"/>
      <c r="H139" s="238">
        <v>6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AT139" s="244" t="s">
        <v>138</v>
      </c>
      <c r="AU139" s="244" t="s">
        <v>85</v>
      </c>
      <c r="AV139" s="13" t="s">
        <v>136</v>
      </c>
      <c r="AW139" s="13" t="s">
        <v>39</v>
      </c>
      <c r="AX139" s="13" t="s">
        <v>82</v>
      </c>
      <c r="AY139" s="244" t="s">
        <v>130</v>
      </c>
    </row>
    <row r="140" spans="2:65" s="1" customFormat="1" ht="22.5" customHeight="1">
      <c r="B140" s="41"/>
      <c r="C140" s="193" t="s">
        <v>149</v>
      </c>
      <c r="D140" s="193" t="s">
        <v>132</v>
      </c>
      <c r="E140" s="194" t="s">
        <v>201</v>
      </c>
      <c r="F140" s="195" t="s">
        <v>202</v>
      </c>
      <c r="G140" s="196" t="s">
        <v>153</v>
      </c>
      <c r="H140" s="197">
        <v>3</v>
      </c>
      <c r="I140" s="198"/>
      <c r="J140" s="199">
        <f>ROUND(I140*H140,2)</f>
        <v>0</v>
      </c>
      <c r="K140" s="195" t="s">
        <v>144</v>
      </c>
      <c r="L140" s="61"/>
      <c r="M140" s="200" t="s">
        <v>21</v>
      </c>
      <c r="N140" s="201" t="s">
        <v>46</v>
      </c>
      <c r="O140" s="42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AR140" s="24" t="s">
        <v>136</v>
      </c>
      <c r="AT140" s="24" t="s">
        <v>132</v>
      </c>
      <c r="AU140" s="24" t="s">
        <v>85</v>
      </c>
      <c r="AY140" s="24" t="s">
        <v>130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4" t="s">
        <v>82</v>
      </c>
      <c r="BK140" s="204">
        <f>ROUND(I140*H140,2)</f>
        <v>0</v>
      </c>
      <c r="BL140" s="24" t="s">
        <v>136</v>
      </c>
      <c r="BM140" s="24" t="s">
        <v>203</v>
      </c>
    </row>
    <row r="141" spans="2:65" s="11" customFormat="1">
      <c r="B141" s="205"/>
      <c r="C141" s="206"/>
      <c r="D141" s="207" t="s">
        <v>138</v>
      </c>
      <c r="E141" s="208" t="s">
        <v>21</v>
      </c>
      <c r="F141" s="209" t="s">
        <v>204</v>
      </c>
      <c r="G141" s="206"/>
      <c r="H141" s="210" t="s">
        <v>21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138</v>
      </c>
      <c r="AU141" s="216" t="s">
        <v>85</v>
      </c>
      <c r="AV141" s="11" t="s">
        <v>82</v>
      </c>
      <c r="AW141" s="11" t="s">
        <v>39</v>
      </c>
      <c r="AX141" s="11" t="s">
        <v>75</v>
      </c>
      <c r="AY141" s="216" t="s">
        <v>130</v>
      </c>
    </row>
    <row r="142" spans="2:65" s="11" customFormat="1">
      <c r="B142" s="205"/>
      <c r="C142" s="206"/>
      <c r="D142" s="207" t="s">
        <v>138</v>
      </c>
      <c r="E142" s="208" t="s">
        <v>21</v>
      </c>
      <c r="F142" s="209" t="s">
        <v>199</v>
      </c>
      <c r="G142" s="206"/>
      <c r="H142" s="210" t="s">
        <v>21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138</v>
      </c>
      <c r="AU142" s="216" t="s">
        <v>85</v>
      </c>
      <c r="AV142" s="11" t="s">
        <v>82</v>
      </c>
      <c r="AW142" s="11" t="s">
        <v>39</v>
      </c>
      <c r="AX142" s="11" t="s">
        <v>75</v>
      </c>
      <c r="AY142" s="216" t="s">
        <v>130</v>
      </c>
    </row>
    <row r="143" spans="2:65" s="12" customFormat="1">
      <c r="B143" s="217"/>
      <c r="C143" s="218"/>
      <c r="D143" s="207" t="s">
        <v>138</v>
      </c>
      <c r="E143" s="231" t="s">
        <v>21</v>
      </c>
      <c r="F143" s="232" t="s">
        <v>200</v>
      </c>
      <c r="G143" s="218"/>
      <c r="H143" s="233">
        <v>6</v>
      </c>
      <c r="I143" s="223"/>
      <c r="J143" s="218"/>
      <c r="K143" s="218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138</v>
      </c>
      <c r="AU143" s="228" t="s">
        <v>85</v>
      </c>
      <c r="AV143" s="12" t="s">
        <v>85</v>
      </c>
      <c r="AW143" s="12" t="s">
        <v>39</v>
      </c>
      <c r="AX143" s="12" t="s">
        <v>75</v>
      </c>
      <c r="AY143" s="228" t="s">
        <v>130</v>
      </c>
    </row>
    <row r="144" spans="2:65" s="13" customFormat="1">
      <c r="B144" s="234"/>
      <c r="C144" s="235"/>
      <c r="D144" s="207" t="s">
        <v>138</v>
      </c>
      <c r="E144" s="245" t="s">
        <v>21</v>
      </c>
      <c r="F144" s="246" t="s">
        <v>160</v>
      </c>
      <c r="G144" s="235"/>
      <c r="H144" s="247">
        <v>6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138</v>
      </c>
      <c r="AU144" s="244" t="s">
        <v>85</v>
      </c>
      <c r="AV144" s="13" t="s">
        <v>136</v>
      </c>
      <c r="AW144" s="13" t="s">
        <v>39</v>
      </c>
      <c r="AX144" s="13" t="s">
        <v>82</v>
      </c>
      <c r="AY144" s="244" t="s">
        <v>130</v>
      </c>
    </row>
    <row r="145" spans="2:65" s="12" customFormat="1">
      <c r="B145" s="217"/>
      <c r="C145" s="218"/>
      <c r="D145" s="219" t="s">
        <v>138</v>
      </c>
      <c r="E145" s="218"/>
      <c r="F145" s="221" t="s">
        <v>205</v>
      </c>
      <c r="G145" s="218"/>
      <c r="H145" s="222">
        <v>3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138</v>
      </c>
      <c r="AU145" s="228" t="s">
        <v>85</v>
      </c>
      <c r="AV145" s="12" t="s">
        <v>85</v>
      </c>
      <c r="AW145" s="12" t="s">
        <v>6</v>
      </c>
      <c r="AX145" s="12" t="s">
        <v>82</v>
      </c>
      <c r="AY145" s="228" t="s">
        <v>130</v>
      </c>
    </row>
    <row r="146" spans="2:65" s="1" customFormat="1" ht="22.5" customHeight="1">
      <c r="B146" s="41"/>
      <c r="C146" s="193" t="s">
        <v>206</v>
      </c>
      <c r="D146" s="193" t="s">
        <v>132</v>
      </c>
      <c r="E146" s="194" t="s">
        <v>207</v>
      </c>
      <c r="F146" s="195" t="s">
        <v>208</v>
      </c>
      <c r="G146" s="196" t="s">
        <v>153</v>
      </c>
      <c r="H146" s="197">
        <v>107</v>
      </c>
      <c r="I146" s="198"/>
      <c r="J146" s="199">
        <f>ROUND(I146*H146,2)</f>
        <v>0</v>
      </c>
      <c r="K146" s="195" t="s">
        <v>209</v>
      </c>
      <c r="L146" s="61"/>
      <c r="M146" s="200" t="s">
        <v>21</v>
      </c>
      <c r="N146" s="201" t="s">
        <v>46</v>
      </c>
      <c r="O146" s="42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AR146" s="24" t="s">
        <v>136</v>
      </c>
      <c r="AT146" s="24" t="s">
        <v>132</v>
      </c>
      <c r="AU146" s="24" t="s">
        <v>85</v>
      </c>
      <c r="AY146" s="24" t="s">
        <v>130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4" t="s">
        <v>82</v>
      </c>
      <c r="BK146" s="204">
        <f>ROUND(I146*H146,2)</f>
        <v>0</v>
      </c>
      <c r="BL146" s="24" t="s">
        <v>136</v>
      </c>
      <c r="BM146" s="24" t="s">
        <v>210</v>
      </c>
    </row>
    <row r="147" spans="2:65" s="11" customFormat="1">
      <c r="B147" s="205"/>
      <c r="C147" s="206"/>
      <c r="D147" s="207" t="s">
        <v>138</v>
      </c>
      <c r="E147" s="208" t="s">
        <v>21</v>
      </c>
      <c r="F147" s="209" t="s">
        <v>211</v>
      </c>
      <c r="G147" s="206"/>
      <c r="H147" s="210" t="s">
        <v>21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138</v>
      </c>
      <c r="AU147" s="216" t="s">
        <v>85</v>
      </c>
      <c r="AV147" s="11" t="s">
        <v>82</v>
      </c>
      <c r="AW147" s="11" t="s">
        <v>39</v>
      </c>
      <c r="AX147" s="11" t="s">
        <v>75</v>
      </c>
      <c r="AY147" s="216" t="s">
        <v>130</v>
      </c>
    </row>
    <row r="148" spans="2:65" s="12" customFormat="1">
      <c r="B148" s="217"/>
      <c r="C148" s="218"/>
      <c r="D148" s="207" t="s">
        <v>138</v>
      </c>
      <c r="E148" s="231" t="s">
        <v>21</v>
      </c>
      <c r="F148" s="232" t="s">
        <v>212</v>
      </c>
      <c r="G148" s="218"/>
      <c r="H148" s="233">
        <v>107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138</v>
      </c>
      <c r="AU148" s="228" t="s">
        <v>85</v>
      </c>
      <c r="AV148" s="12" t="s">
        <v>85</v>
      </c>
      <c r="AW148" s="12" t="s">
        <v>39</v>
      </c>
      <c r="AX148" s="12" t="s">
        <v>75</v>
      </c>
      <c r="AY148" s="228" t="s">
        <v>130</v>
      </c>
    </row>
    <row r="149" spans="2:65" s="13" customFormat="1">
      <c r="B149" s="234"/>
      <c r="C149" s="235"/>
      <c r="D149" s="219" t="s">
        <v>138</v>
      </c>
      <c r="E149" s="236" t="s">
        <v>21</v>
      </c>
      <c r="F149" s="237" t="s">
        <v>160</v>
      </c>
      <c r="G149" s="235"/>
      <c r="H149" s="238">
        <v>107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138</v>
      </c>
      <c r="AU149" s="244" t="s">
        <v>85</v>
      </c>
      <c r="AV149" s="13" t="s">
        <v>136</v>
      </c>
      <c r="AW149" s="13" t="s">
        <v>39</v>
      </c>
      <c r="AX149" s="13" t="s">
        <v>82</v>
      </c>
      <c r="AY149" s="244" t="s">
        <v>130</v>
      </c>
    </row>
    <row r="150" spans="2:65" s="1" customFormat="1" ht="22.5" customHeight="1">
      <c r="B150" s="41"/>
      <c r="C150" s="248" t="s">
        <v>213</v>
      </c>
      <c r="D150" s="248" t="s">
        <v>214</v>
      </c>
      <c r="E150" s="249" t="s">
        <v>215</v>
      </c>
      <c r="F150" s="250" t="s">
        <v>216</v>
      </c>
      <c r="G150" s="251" t="s">
        <v>217</v>
      </c>
      <c r="H150" s="252">
        <v>209.38</v>
      </c>
      <c r="I150" s="253"/>
      <c r="J150" s="254">
        <f>ROUND(I150*H150,2)</f>
        <v>0</v>
      </c>
      <c r="K150" s="250" t="s">
        <v>144</v>
      </c>
      <c r="L150" s="255"/>
      <c r="M150" s="256" t="s">
        <v>21</v>
      </c>
      <c r="N150" s="257" t="s">
        <v>46</v>
      </c>
      <c r="O150" s="42"/>
      <c r="P150" s="202">
        <f>O150*H150</f>
        <v>0</v>
      </c>
      <c r="Q150" s="202">
        <v>1</v>
      </c>
      <c r="R150" s="202">
        <f>Q150*H150</f>
        <v>209.38</v>
      </c>
      <c r="S150" s="202">
        <v>0</v>
      </c>
      <c r="T150" s="203">
        <f>S150*H150</f>
        <v>0</v>
      </c>
      <c r="AR150" s="24" t="s">
        <v>189</v>
      </c>
      <c r="AT150" s="24" t="s">
        <v>214</v>
      </c>
      <c r="AU150" s="24" t="s">
        <v>85</v>
      </c>
      <c r="AY150" s="24" t="s">
        <v>130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24" t="s">
        <v>82</v>
      </c>
      <c r="BK150" s="204">
        <f>ROUND(I150*H150,2)</f>
        <v>0</v>
      </c>
      <c r="BL150" s="24" t="s">
        <v>136</v>
      </c>
      <c r="BM150" s="24" t="s">
        <v>218</v>
      </c>
    </row>
    <row r="151" spans="2:65" s="11" customFormat="1">
      <c r="B151" s="205"/>
      <c r="C151" s="206"/>
      <c r="D151" s="207" t="s">
        <v>138</v>
      </c>
      <c r="E151" s="208" t="s">
        <v>21</v>
      </c>
      <c r="F151" s="209" t="s">
        <v>219</v>
      </c>
      <c r="G151" s="206"/>
      <c r="H151" s="210" t="s">
        <v>21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138</v>
      </c>
      <c r="AU151" s="216" t="s">
        <v>85</v>
      </c>
      <c r="AV151" s="11" t="s">
        <v>82</v>
      </c>
      <c r="AW151" s="11" t="s">
        <v>39</v>
      </c>
      <c r="AX151" s="11" t="s">
        <v>75</v>
      </c>
      <c r="AY151" s="216" t="s">
        <v>130</v>
      </c>
    </row>
    <row r="152" spans="2:65" s="11" customFormat="1">
      <c r="B152" s="205"/>
      <c r="C152" s="206"/>
      <c r="D152" s="207" t="s">
        <v>138</v>
      </c>
      <c r="E152" s="208" t="s">
        <v>21</v>
      </c>
      <c r="F152" s="209" t="s">
        <v>211</v>
      </c>
      <c r="G152" s="206"/>
      <c r="H152" s="210" t="s">
        <v>21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138</v>
      </c>
      <c r="AU152" s="216" t="s">
        <v>85</v>
      </c>
      <c r="AV152" s="11" t="s">
        <v>82</v>
      </c>
      <c r="AW152" s="11" t="s">
        <v>39</v>
      </c>
      <c r="AX152" s="11" t="s">
        <v>75</v>
      </c>
      <c r="AY152" s="216" t="s">
        <v>130</v>
      </c>
    </row>
    <row r="153" spans="2:65" s="12" customFormat="1">
      <c r="B153" s="217"/>
      <c r="C153" s="218"/>
      <c r="D153" s="207" t="s">
        <v>138</v>
      </c>
      <c r="E153" s="231" t="s">
        <v>21</v>
      </c>
      <c r="F153" s="232" t="s">
        <v>212</v>
      </c>
      <c r="G153" s="218"/>
      <c r="H153" s="233">
        <v>107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138</v>
      </c>
      <c r="AU153" s="228" t="s">
        <v>85</v>
      </c>
      <c r="AV153" s="12" t="s">
        <v>85</v>
      </c>
      <c r="AW153" s="12" t="s">
        <v>39</v>
      </c>
      <c r="AX153" s="12" t="s">
        <v>75</v>
      </c>
      <c r="AY153" s="228" t="s">
        <v>130</v>
      </c>
    </row>
    <row r="154" spans="2:65" s="11" customFormat="1">
      <c r="B154" s="205"/>
      <c r="C154" s="206"/>
      <c r="D154" s="207" t="s">
        <v>138</v>
      </c>
      <c r="E154" s="208" t="s">
        <v>21</v>
      </c>
      <c r="F154" s="209" t="s">
        <v>220</v>
      </c>
      <c r="G154" s="206"/>
      <c r="H154" s="210" t="s">
        <v>21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138</v>
      </c>
      <c r="AU154" s="216" t="s">
        <v>85</v>
      </c>
      <c r="AV154" s="11" t="s">
        <v>82</v>
      </c>
      <c r="AW154" s="11" t="s">
        <v>39</v>
      </c>
      <c r="AX154" s="11" t="s">
        <v>75</v>
      </c>
      <c r="AY154" s="216" t="s">
        <v>130</v>
      </c>
    </row>
    <row r="155" spans="2:65" s="12" customFormat="1">
      <c r="B155" s="217"/>
      <c r="C155" s="218"/>
      <c r="D155" s="207" t="s">
        <v>138</v>
      </c>
      <c r="E155" s="231" t="s">
        <v>21</v>
      </c>
      <c r="F155" s="232" t="s">
        <v>188</v>
      </c>
      <c r="G155" s="218"/>
      <c r="H155" s="233">
        <v>3.2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138</v>
      </c>
      <c r="AU155" s="228" t="s">
        <v>85</v>
      </c>
      <c r="AV155" s="12" t="s">
        <v>85</v>
      </c>
      <c r="AW155" s="12" t="s">
        <v>39</v>
      </c>
      <c r="AX155" s="12" t="s">
        <v>75</v>
      </c>
      <c r="AY155" s="228" t="s">
        <v>130</v>
      </c>
    </row>
    <row r="156" spans="2:65" s="13" customFormat="1">
      <c r="B156" s="234"/>
      <c r="C156" s="235"/>
      <c r="D156" s="207" t="s">
        <v>138</v>
      </c>
      <c r="E156" s="245" t="s">
        <v>21</v>
      </c>
      <c r="F156" s="246" t="s">
        <v>160</v>
      </c>
      <c r="G156" s="235"/>
      <c r="H156" s="247">
        <v>110.2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AT156" s="244" t="s">
        <v>138</v>
      </c>
      <c r="AU156" s="244" t="s">
        <v>85</v>
      </c>
      <c r="AV156" s="13" t="s">
        <v>136</v>
      </c>
      <c r="AW156" s="13" t="s">
        <v>39</v>
      </c>
      <c r="AX156" s="13" t="s">
        <v>82</v>
      </c>
      <c r="AY156" s="244" t="s">
        <v>130</v>
      </c>
    </row>
    <row r="157" spans="2:65" s="12" customFormat="1">
      <c r="B157" s="217"/>
      <c r="C157" s="218"/>
      <c r="D157" s="219" t="s">
        <v>138</v>
      </c>
      <c r="E157" s="218"/>
      <c r="F157" s="221" t="s">
        <v>221</v>
      </c>
      <c r="G157" s="218"/>
      <c r="H157" s="222">
        <v>209.38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138</v>
      </c>
      <c r="AU157" s="228" t="s">
        <v>85</v>
      </c>
      <c r="AV157" s="12" t="s">
        <v>85</v>
      </c>
      <c r="AW157" s="12" t="s">
        <v>6</v>
      </c>
      <c r="AX157" s="12" t="s">
        <v>82</v>
      </c>
      <c r="AY157" s="228" t="s">
        <v>130</v>
      </c>
    </row>
    <row r="158" spans="2:65" s="1" customFormat="1" ht="22.5" customHeight="1">
      <c r="B158" s="41"/>
      <c r="C158" s="193" t="s">
        <v>222</v>
      </c>
      <c r="D158" s="193" t="s">
        <v>132</v>
      </c>
      <c r="E158" s="194" t="s">
        <v>223</v>
      </c>
      <c r="F158" s="195" t="s">
        <v>224</v>
      </c>
      <c r="G158" s="196" t="s">
        <v>153</v>
      </c>
      <c r="H158" s="197">
        <v>401.35</v>
      </c>
      <c r="I158" s="198"/>
      <c r="J158" s="199">
        <f>ROUND(I158*H158,2)</f>
        <v>0</v>
      </c>
      <c r="K158" s="195" t="s">
        <v>21</v>
      </c>
      <c r="L158" s="61"/>
      <c r="M158" s="200" t="s">
        <v>21</v>
      </c>
      <c r="N158" s="201" t="s">
        <v>46</v>
      </c>
      <c r="O158" s="42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AR158" s="24" t="s">
        <v>136</v>
      </c>
      <c r="AT158" s="24" t="s">
        <v>132</v>
      </c>
      <c r="AU158" s="24" t="s">
        <v>85</v>
      </c>
      <c r="AY158" s="24" t="s">
        <v>130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24" t="s">
        <v>82</v>
      </c>
      <c r="BK158" s="204">
        <f>ROUND(I158*H158,2)</f>
        <v>0</v>
      </c>
      <c r="BL158" s="24" t="s">
        <v>136</v>
      </c>
      <c r="BM158" s="24" t="s">
        <v>225</v>
      </c>
    </row>
    <row r="159" spans="2:65" s="11" customFormat="1">
      <c r="B159" s="205"/>
      <c r="C159" s="206"/>
      <c r="D159" s="207" t="s">
        <v>138</v>
      </c>
      <c r="E159" s="208" t="s">
        <v>21</v>
      </c>
      <c r="F159" s="209" t="s">
        <v>185</v>
      </c>
      <c r="G159" s="206"/>
      <c r="H159" s="210" t="s">
        <v>21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138</v>
      </c>
      <c r="AU159" s="216" t="s">
        <v>85</v>
      </c>
      <c r="AV159" s="11" t="s">
        <v>82</v>
      </c>
      <c r="AW159" s="11" t="s">
        <v>39</v>
      </c>
      <c r="AX159" s="11" t="s">
        <v>75</v>
      </c>
      <c r="AY159" s="216" t="s">
        <v>130</v>
      </c>
    </row>
    <row r="160" spans="2:65" s="12" customFormat="1">
      <c r="B160" s="217"/>
      <c r="C160" s="218"/>
      <c r="D160" s="207" t="s">
        <v>138</v>
      </c>
      <c r="E160" s="231" t="s">
        <v>21</v>
      </c>
      <c r="F160" s="232" t="s">
        <v>186</v>
      </c>
      <c r="G160" s="218"/>
      <c r="H160" s="233">
        <v>39.75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138</v>
      </c>
      <c r="AU160" s="228" t="s">
        <v>85</v>
      </c>
      <c r="AV160" s="12" t="s">
        <v>85</v>
      </c>
      <c r="AW160" s="12" t="s">
        <v>39</v>
      </c>
      <c r="AX160" s="12" t="s">
        <v>75</v>
      </c>
      <c r="AY160" s="228" t="s">
        <v>130</v>
      </c>
    </row>
    <row r="161" spans="2:65" s="11" customFormat="1">
      <c r="B161" s="205"/>
      <c r="C161" s="206"/>
      <c r="D161" s="207" t="s">
        <v>138</v>
      </c>
      <c r="E161" s="208" t="s">
        <v>21</v>
      </c>
      <c r="F161" s="209" t="s">
        <v>226</v>
      </c>
      <c r="G161" s="206"/>
      <c r="H161" s="210" t="s">
        <v>21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138</v>
      </c>
      <c r="AU161" s="216" t="s">
        <v>85</v>
      </c>
      <c r="AV161" s="11" t="s">
        <v>82</v>
      </c>
      <c r="AW161" s="11" t="s">
        <v>39</v>
      </c>
      <c r="AX161" s="11" t="s">
        <v>75</v>
      </c>
      <c r="AY161" s="216" t="s">
        <v>130</v>
      </c>
    </row>
    <row r="162" spans="2:65" s="12" customFormat="1">
      <c r="B162" s="217"/>
      <c r="C162" s="218"/>
      <c r="D162" s="207" t="s">
        <v>138</v>
      </c>
      <c r="E162" s="231" t="s">
        <v>21</v>
      </c>
      <c r="F162" s="232" t="s">
        <v>200</v>
      </c>
      <c r="G162" s="218"/>
      <c r="H162" s="233">
        <v>6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138</v>
      </c>
      <c r="AU162" s="228" t="s">
        <v>85</v>
      </c>
      <c r="AV162" s="12" t="s">
        <v>85</v>
      </c>
      <c r="AW162" s="12" t="s">
        <v>39</v>
      </c>
      <c r="AX162" s="12" t="s">
        <v>75</v>
      </c>
      <c r="AY162" s="228" t="s">
        <v>130</v>
      </c>
    </row>
    <row r="163" spans="2:65" s="11" customFormat="1">
      <c r="B163" s="205"/>
      <c r="C163" s="206"/>
      <c r="D163" s="207" t="s">
        <v>138</v>
      </c>
      <c r="E163" s="208" t="s">
        <v>21</v>
      </c>
      <c r="F163" s="209" t="s">
        <v>165</v>
      </c>
      <c r="G163" s="206"/>
      <c r="H163" s="210" t="s">
        <v>21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138</v>
      </c>
      <c r="AU163" s="216" t="s">
        <v>85</v>
      </c>
      <c r="AV163" s="11" t="s">
        <v>82</v>
      </c>
      <c r="AW163" s="11" t="s">
        <v>39</v>
      </c>
      <c r="AX163" s="11" t="s">
        <v>75</v>
      </c>
      <c r="AY163" s="216" t="s">
        <v>130</v>
      </c>
    </row>
    <row r="164" spans="2:65" s="12" customFormat="1">
      <c r="B164" s="217"/>
      <c r="C164" s="218"/>
      <c r="D164" s="207" t="s">
        <v>138</v>
      </c>
      <c r="E164" s="231" t="s">
        <v>21</v>
      </c>
      <c r="F164" s="232" t="s">
        <v>166</v>
      </c>
      <c r="G164" s="218"/>
      <c r="H164" s="233">
        <v>155.6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138</v>
      </c>
      <c r="AU164" s="228" t="s">
        <v>85</v>
      </c>
      <c r="AV164" s="12" t="s">
        <v>85</v>
      </c>
      <c r="AW164" s="12" t="s">
        <v>39</v>
      </c>
      <c r="AX164" s="12" t="s">
        <v>75</v>
      </c>
      <c r="AY164" s="228" t="s">
        <v>130</v>
      </c>
    </row>
    <row r="165" spans="2:65" s="11" customFormat="1">
      <c r="B165" s="205"/>
      <c r="C165" s="206"/>
      <c r="D165" s="207" t="s">
        <v>138</v>
      </c>
      <c r="E165" s="208" t="s">
        <v>21</v>
      </c>
      <c r="F165" s="209" t="s">
        <v>167</v>
      </c>
      <c r="G165" s="206"/>
      <c r="H165" s="210" t="s">
        <v>21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138</v>
      </c>
      <c r="AU165" s="216" t="s">
        <v>85</v>
      </c>
      <c r="AV165" s="11" t="s">
        <v>82</v>
      </c>
      <c r="AW165" s="11" t="s">
        <v>39</v>
      </c>
      <c r="AX165" s="11" t="s">
        <v>75</v>
      </c>
      <c r="AY165" s="216" t="s">
        <v>130</v>
      </c>
    </row>
    <row r="166" spans="2:65" s="12" customFormat="1">
      <c r="B166" s="217"/>
      <c r="C166" s="218"/>
      <c r="D166" s="207" t="s">
        <v>138</v>
      </c>
      <c r="E166" s="231" t="s">
        <v>21</v>
      </c>
      <c r="F166" s="232" t="s">
        <v>168</v>
      </c>
      <c r="G166" s="218"/>
      <c r="H166" s="233">
        <v>37.200000000000003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138</v>
      </c>
      <c r="AU166" s="228" t="s">
        <v>85</v>
      </c>
      <c r="AV166" s="12" t="s">
        <v>85</v>
      </c>
      <c r="AW166" s="12" t="s">
        <v>39</v>
      </c>
      <c r="AX166" s="12" t="s">
        <v>75</v>
      </c>
      <c r="AY166" s="228" t="s">
        <v>130</v>
      </c>
    </row>
    <row r="167" spans="2:65" s="11" customFormat="1">
      <c r="B167" s="205"/>
      <c r="C167" s="206"/>
      <c r="D167" s="207" t="s">
        <v>138</v>
      </c>
      <c r="E167" s="208" t="s">
        <v>21</v>
      </c>
      <c r="F167" s="209" t="s">
        <v>156</v>
      </c>
      <c r="G167" s="206"/>
      <c r="H167" s="210" t="s">
        <v>21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138</v>
      </c>
      <c r="AU167" s="216" t="s">
        <v>85</v>
      </c>
      <c r="AV167" s="11" t="s">
        <v>82</v>
      </c>
      <c r="AW167" s="11" t="s">
        <v>39</v>
      </c>
      <c r="AX167" s="11" t="s">
        <v>75</v>
      </c>
      <c r="AY167" s="216" t="s">
        <v>130</v>
      </c>
    </row>
    <row r="168" spans="2:65" s="12" customFormat="1">
      <c r="B168" s="217"/>
      <c r="C168" s="218"/>
      <c r="D168" s="207" t="s">
        <v>138</v>
      </c>
      <c r="E168" s="231" t="s">
        <v>21</v>
      </c>
      <c r="F168" s="232" t="s">
        <v>227</v>
      </c>
      <c r="G168" s="218"/>
      <c r="H168" s="233">
        <v>32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138</v>
      </c>
      <c r="AU168" s="228" t="s">
        <v>85</v>
      </c>
      <c r="AV168" s="12" t="s">
        <v>85</v>
      </c>
      <c r="AW168" s="12" t="s">
        <v>39</v>
      </c>
      <c r="AX168" s="12" t="s">
        <v>75</v>
      </c>
      <c r="AY168" s="228" t="s">
        <v>130</v>
      </c>
    </row>
    <row r="169" spans="2:65" s="11" customFormat="1">
      <c r="B169" s="205"/>
      <c r="C169" s="206"/>
      <c r="D169" s="207" t="s">
        <v>138</v>
      </c>
      <c r="E169" s="208" t="s">
        <v>21</v>
      </c>
      <c r="F169" s="209" t="s">
        <v>158</v>
      </c>
      <c r="G169" s="206"/>
      <c r="H169" s="210" t="s">
        <v>21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138</v>
      </c>
      <c r="AU169" s="216" t="s">
        <v>85</v>
      </c>
      <c r="AV169" s="11" t="s">
        <v>82</v>
      </c>
      <c r="AW169" s="11" t="s">
        <v>39</v>
      </c>
      <c r="AX169" s="11" t="s">
        <v>75</v>
      </c>
      <c r="AY169" s="216" t="s">
        <v>130</v>
      </c>
    </row>
    <row r="170" spans="2:65" s="12" customFormat="1">
      <c r="B170" s="217"/>
      <c r="C170" s="218"/>
      <c r="D170" s="207" t="s">
        <v>138</v>
      </c>
      <c r="E170" s="231" t="s">
        <v>21</v>
      </c>
      <c r="F170" s="232" t="s">
        <v>228</v>
      </c>
      <c r="G170" s="218"/>
      <c r="H170" s="233">
        <v>127.6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138</v>
      </c>
      <c r="AU170" s="228" t="s">
        <v>85</v>
      </c>
      <c r="AV170" s="12" t="s">
        <v>85</v>
      </c>
      <c r="AW170" s="12" t="s">
        <v>39</v>
      </c>
      <c r="AX170" s="12" t="s">
        <v>75</v>
      </c>
      <c r="AY170" s="228" t="s">
        <v>130</v>
      </c>
    </row>
    <row r="171" spans="2:65" s="11" customFormat="1">
      <c r="B171" s="205"/>
      <c r="C171" s="206"/>
      <c r="D171" s="207" t="s">
        <v>138</v>
      </c>
      <c r="E171" s="208" t="s">
        <v>21</v>
      </c>
      <c r="F171" s="209" t="s">
        <v>220</v>
      </c>
      <c r="G171" s="206"/>
      <c r="H171" s="210" t="s">
        <v>21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138</v>
      </c>
      <c r="AU171" s="216" t="s">
        <v>85</v>
      </c>
      <c r="AV171" s="11" t="s">
        <v>82</v>
      </c>
      <c r="AW171" s="11" t="s">
        <v>39</v>
      </c>
      <c r="AX171" s="11" t="s">
        <v>75</v>
      </c>
      <c r="AY171" s="216" t="s">
        <v>130</v>
      </c>
    </row>
    <row r="172" spans="2:65" s="12" customFormat="1">
      <c r="B172" s="217"/>
      <c r="C172" s="218"/>
      <c r="D172" s="207" t="s">
        <v>138</v>
      </c>
      <c r="E172" s="231" t="s">
        <v>21</v>
      </c>
      <c r="F172" s="232" t="s">
        <v>188</v>
      </c>
      <c r="G172" s="218"/>
      <c r="H172" s="233">
        <v>3.2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138</v>
      </c>
      <c r="AU172" s="228" t="s">
        <v>85</v>
      </c>
      <c r="AV172" s="12" t="s">
        <v>85</v>
      </c>
      <c r="AW172" s="12" t="s">
        <v>39</v>
      </c>
      <c r="AX172" s="12" t="s">
        <v>75</v>
      </c>
      <c r="AY172" s="228" t="s">
        <v>130</v>
      </c>
    </row>
    <row r="173" spans="2:65" s="13" customFormat="1">
      <c r="B173" s="234"/>
      <c r="C173" s="235"/>
      <c r="D173" s="219" t="s">
        <v>138</v>
      </c>
      <c r="E173" s="236" t="s">
        <v>21</v>
      </c>
      <c r="F173" s="237" t="s">
        <v>160</v>
      </c>
      <c r="G173" s="235"/>
      <c r="H173" s="238">
        <v>401.35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138</v>
      </c>
      <c r="AU173" s="244" t="s">
        <v>85</v>
      </c>
      <c r="AV173" s="13" t="s">
        <v>136</v>
      </c>
      <c r="AW173" s="13" t="s">
        <v>39</v>
      </c>
      <c r="AX173" s="13" t="s">
        <v>82</v>
      </c>
      <c r="AY173" s="244" t="s">
        <v>130</v>
      </c>
    </row>
    <row r="174" spans="2:65" s="1" customFormat="1" ht="22.5" customHeight="1">
      <c r="B174" s="41"/>
      <c r="C174" s="193" t="s">
        <v>229</v>
      </c>
      <c r="D174" s="193" t="s">
        <v>132</v>
      </c>
      <c r="E174" s="194" t="s">
        <v>230</v>
      </c>
      <c r="F174" s="195" t="s">
        <v>231</v>
      </c>
      <c r="G174" s="196" t="s">
        <v>153</v>
      </c>
      <c r="H174" s="197">
        <v>401.35</v>
      </c>
      <c r="I174" s="198"/>
      <c r="J174" s="199">
        <f>ROUND(I174*H174,2)</f>
        <v>0</v>
      </c>
      <c r="K174" s="195" t="s">
        <v>232</v>
      </c>
      <c r="L174" s="61"/>
      <c r="M174" s="200" t="s">
        <v>21</v>
      </c>
      <c r="N174" s="201" t="s">
        <v>46</v>
      </c>
      <c r="O174" s="42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AR174" s="24" t="s">
        <v>136</v>
      </c>
      <c r="AT174" s="24" t="s">
        <v>132</v>
      </c>
      <c r="AU174" s="24" t="s">
        <v>85</v>
      </c>
      <c r="AY174" s="24" t="s">
        <v>130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24" t="s">
        <v>82</v>
      </c>
      <c r="BK174" s="204">
        <f>ROUND(I174*H174,2)</f>
        <v>0</v>
      </c>
      <c r="BL174" s="24" t="s">
        <v>136</v>
      </c>
      <c r="BM174" s="24" t="s">
        <v>233</v>
      </c>
    </row>
    <row r="175" spans="2:65" s="11" customFormat="1">
      <c r="B175" s="205"/>
      <c r="C175" s="206"/>
      <c r="D175" s="207" t="s">
        <v>138</v>
      </c>
      <c r="E175" s="208" t="s">
        <v>21</v>
      </c>
      <c r="F175" s="209" t="s">
        <v>185</v>
      </c>
      <c r="G175" s="206"/>
      <c r="H175" s="210" t="s">
        <v>21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138</v>
      </c>
      <c r="AU175" s="216" t="s">
        <v>85</v>
      </c>
      <c r="AV175" s="11" t="s">
        <v>82</v>
      </c>
      <c r="AW175" s="11" t="s">
        <v>39</v>
      </c>
      <c r="AX175" s="11" t="s">
        <v>75</v>
      </c>
      <c r="AY175" s="216" t="s">
        <v>130</v>
      </c>
    </row>
    <row r="176" spans="2:65" s="12" customFormat="1">
      <c r="B176" s="217"/>
      <c r="C176" s="218"/>
      <c r="D176" s="207" t="s">
        <v>138</v>
      </c>
      <c r="E176" s="231" t="s">
        <v>21</v>
      </c>
      <c r="F176" s="232" t="s">
        <v>186</v>
      </c>
      <c r="G176" s="218"/>
      <c r="H176" s="233">
        <v>39.75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138</v>
      </c>
      <c r="AU176" s="228" t="s">
        <v>85</v>
      </c>
      <c r="AV176" s="12" t="s">
        <v>85</v>
      </c>
      <c r="AW176" s="12" t="s">
        <v>39</v>
      </c>
      <c r="AX176" s="12" t="s">
        <v>75</v>
      </c>
      <c r="AY176" s="228" t="s">
        <v>130</v>
      </c>
    </row>
    <row r="177" spans="2:65" s="11" customFormat="1">
      <c r="B177" s="205"/>
      <c r="C177" s="206"/>
      <c r="D177" s="207" t="s">
        <v>138</v>
      </c>
      <c r="E177" s="208" t="s">
        <v>21</v>
      </c>
      <c r="F177" s="209" t="s">
        <v>226</v>
      </c>
      <c r="G177" s="206"/>
      <c r="H177" s="210" t="s">
        <v>21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138</v>
      </c>
      <c r="AU177" s="216" t="s">
        <v>85</v>
      </c>
      <c r="AV177" s="11" t="s">
        <v>82</v>
      </c>
      <c r="AW177" s="11" t="s">
        <v>39</v>
      </c>
      <c r="AX177" s="11" t="s">
        <v>75</v>
      </c>
      <c r="AY177" s="216" t="s">
        <v>130</v>
      </c>
    </row>
    <row r="178" spans="2:65" s="12" customFormat="1">
      <c r="B178" s="217"/>
      <c r="C178" s="218"/>
      <c r="D178" s="207" t="s">
        <v>138</v>
      </c>
      <c r="E178" s="231" t="s">
        <v>21</v>
      </c>
      <c r="F178" s="232" t="s">
        <v>200</v>
      </c>
      <c r="G178" s="218"/>
      <c r="H178" s="233">
        <v>6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138</v>
      </c>
      <c r="AU178" s="228" t="s">
        <v>85</v>
      </c>
      <c r="AV178" s="12" t="s">
        <v>85</v>
      </c>
      <c r="AW178" s="12" t="s">
        <v>39</v>
      </c>
      <c r="AX178" s="12" t="s">
        <v>75</v>
      </c>
      <c r="AY178" s="228" t="s">
        <v>130</v>
      </c>
    </row>
    <row r="179" spans="2:65" s="11" customFormat="1">
      <c r="B179" s="205"/>
      <c r="C179" s="206"/>
      <c r="D179" s="207" t="s">
        <v>138</v>
      </c>
      <c r="E179" s="208" t="s">
        <v>21</v>
      </c>
      <c r="F179" s="209" t="s">
        <v>165</v>
      </c>
      <c r="G179" s="206"/>
      <c r="H179" s="210" t="s">
        <v>21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138</v>
      </c>
      <c r="AU179" s="216" t="s">
        <v>85</v>
      </c>
      <c r="AV179" s="11" t="s">
        <v>82</v>
      </c>
      <c r="AW179" s="11" t="s">
        <v>39</v>
      </c>
      <c r="AX179" s="11" t="s">
        <v>75</v>
      </c>
      <c r="AY179" s="216" t="s">
        <v>130</v>
      </c>
    </row>
    <row r="180" spans="2:65" s="12" customFormat="1">
      <c r="B180" s="217"/>
      <c r="C180" s="218"/>
      <c r="D180" s="207" t="s">
        <v>138</v>
      </c>
      <c r="E180" s="231" t="s">
        <v>21</v>
      </c>
      <c r="F180" s="232" t="s">
        <v>166</v>
      </c>
      <c r="G180" s="218"/>
      <c r="H180" s="233">
        <v>155.6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138</v>
      </c>
      <c r="AU180" s="228" t="s">
        <v>85</v>
      </c>
      <c r="AV180" s="12" t="s">
        <v>85</v>
      </c>
      <c r="AW180" s="12" t="s">
        <v>39</v>
      </c>
      <c r="AX180" s="12" t="s">
        <v>75</v>
      </c>
      <c r="AY180" s="228" t="s">
        <v>130</v>
      </c>
    </row>
    <row r="181" spans="2:65" s="11" customFormat="1">
      <c r="B181" s="205"/>
      <c r="C181" s="206"/>
      <c r="D181" s="207" t="s">
        <v>138</v>
      </c>
      <c r="E181" s="208" t="s">
        <v>21</v>
      </c>
      <c r="F181" s="209" t="s">
        <v>167</v>
      </c>
      <c r="G181" s="206"/>
      <c r="H181" s="210" t="s">
        <v>21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138</v>
      </c>
      <c r="AU181" s="216" t="s">
        <v>85</v>
      </c>
      <c r="AV181" s="11" t="s">
        <v>82</v>
      </c>
      <c r="AW181" s="11" t="s">
        <v>39</v>
      </c>
      <c r="AX181" s="11" t="s">
        <v>75</v>
      </c>
      <c r="AY181" s="216" t="s">
        <v>130</v>
      </c>
    </row>
    <row r="182" spans="2:65" s="12" customFormat="1">
      <c r="B182" s="217"/>
      <c r="C182" s="218"/>
      <c r="D182" s="207" t="s">
        <v>138</v>
      </c>
      <c r="E182" s="231" t="s">
        <v>21</v>
      </c>
      <c r="F182" s="232" t="s">
        <v>168</v>
      </c>
      <c r="G182" s="218"/>
      <c r="H182" s="233">
        <v>37.200000000000003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138</v>
      </c>
      <c r="AU182" s="228" t="s">
        <v>85</v>
      </c>
      <c r="AV182" s="12" t="s">
        <v>85</v>
      </c>
      <c r="AW182" s="12" t="s">
        <v>39</v>
      </c>
      <c r="AX182" s="12" t="s">
        <v>75</v>
      </c>
      <c r="AY182" s="228" t="s">
        <v>130</v>
      </c>
    </row>
    <row r="183" spans="2:65" s="11" customFormat="1">
      <c r="B183" s="205"/>
      <c r="C183" s="206"/>
      <c r="D183" s="207" t="s">
        <v>138</v>
      </c>
      <c r="E183" s="208" t="s">
        <v>21</v>
      </c>
      <c r="F183" s="209" t="s">
        <v>156</v>
      </c>
      <c r="G183" s="206"/>
      <c r="H183" s="210" t="s">
        <v>21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138</v>
      </c>
      <c r="AU183" s="216" t="s">
        <v>85</v>
      </c>
      <c r="AV183" s="11" t="s">
        <v>82</v>
      </c>
      <c r="AW183" s="11" t="s">
        <v>39</v>
      </c>
      <c r="AX183" s="11" t="s">
        <v>75</v>
      </c>
      <c r="AY183" s="216" t="s">
        <v>130</v>
      </c>
    </row>
    <row r="184" spans="2:65" s="12" customFormat="1">
      <c r="B184" s="217"/>
      <c r="C184" s="218"/>
      <c r="D184" s="207" t="s">
        <v>138</v>
      </c>
      <c r="E184" s="231" t="s">
        <v>21</v>
      </c>
      <c r="F184" s="232" t="s">
        <v>227</v>
      </c>
      <c r="G184" s="218"/>
      <c r="H184" s="233">
        <v>32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138</v>
      </c>
      <c r="AU184" s="228" t="s">
        <v>85</v>
      </c>
      <c r="AV184" s="12" t="s">
        <v>85</v>
      </c>
      <c r="AW184" s="12" t="s">
        <v>39</v>
      </c>
      <c r="AX184" s="12" t="s">
        <v>75</v>
      </c>
      <c r="AY184" s="228" t="s">
        <v>130</v>
      </c>
    </row>
    <row r="185" spans="2:65" s="11" customFormat="1">
      <c r="B185" s="205"/>
      <c r="C185" s="206"/>
      <c r="D185" s="207" t="s">
        <v>138</v>
      </c>
      <c r="E185" s="208" t="s">
        <v>21</v>
      </c>
      <c r="F185" s="209" t="s">
        <v>158</v>
      </c>
      <c r="G185" s="206"/>
      <c r="H185" s="210" t="s">
        <v>21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138</v>
      </c>
      <c r="AU185" s="216" t="s">
        <v>85</v>
      </c>
      <c r="AV185" s="11" t="s">
        <v>82</v>
      </c>
      <c r="AW185" s="11" t="s">
        <v>39</v>
      </c>
      <c r="AX185" s="11" t="s">
        <v>75</v>
      </c>
      <c r="AY185" s="216" t="s">
        <v>130</v>
      </c>
    </row>
    <row r="186" spans="2:65" s="12" customFormat="1">
      <c r="B186" s="217"/>
      <c r="C186" s="218"/>
      <c r="D186" s="207" t="s">
        <v>138</v>
      </c>
      <c r="E186" s="231" t="s">
        <v>21</v>
      </c>
      <c r="F186" s="232" t="s">
        <v>228</v>
      </c>
      <c r="G186" s="218"/>
      <c r="H186" s="233">
        <v>127.6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138</v>
      </c>
      <c r="AU186" s="228" t="s">
        <v>85</v>
      </c>
      <c r="AV186" s="12" t="s">
        <v>85</v>
      </c>
      <c r="AW186" s="12" t="s">
        <v>39</v>
      </c>
      <c r="AX186" s="12" t="s">
        <v>75</v>
      </c>
      <c r="AY186" s="228" t="s">
        <v>130</v>
      </c>
    </row>
    <row r="187" spans="2:65" s="11" customFormat="1">
      <c r="B187" s="205"/>
      <c r="C187" s="206"/>
      <c r="D187" s="207" t="s">
        <v>138</v>
      </c>
      <c r="E187" s="208" t="s">
        <v>21</v>
      </c>
      <c r="F187" s="209" t="s">
        <v>220</v>
      </c>
      <c r="G187" s="206"/>
      <c r="H187" s="210" t="s">
        <v>21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138</v>
      </c>
      <c r="AU187" s="216" t="s">
        <v>85</v>
      </c>
      <c r="AV187" s="11" t="s">
        <v>82</v>
      </c>
      <c r="AW187" s="11" t="s">
        <v>39</v>
      </c>
      <c r="AX187" s="11" t="s">
        <v>75</v>
      </c>
      <c r="AY187" s="216" t="s">
        <v>130</v>
      </c>
    </row>
    <row r="188" spans="2:65" s="12" customFormat="1">
      <c r="B188" s="217"/>
      <c r="C188" s="218"/>
      <c r="D188" s="207" t="s">
        <v>138</v>
      </c>
      <c r="E188" s="231" t="s">
        <v>21</v>
      </c>
      <c r="F188" s="232" t="s">
        <v>188</v>
      </c>
      <c r="G188" s="218"/>
      <c r="H188" s="233">
        <v>3.2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138</v>
      </c>
      <c r="AU188" s="228" t="s">
        <v>85</v>
      </c>
      <c r="AV188" s="12" t="s">
        <v>85</v>
      </c>
      <c r="AW188" s="12" t="s">
        <v>39</v>
      </c>
      <c r="AX188" s="12" t="s">
        <v>75</v>
      </c>
      <c r="AY188" s="228" t="s">
        <v>130</v>
      </c>
    </row>
    <row r="189" spans="2:65" s="13" customFormat="1">
      <c r="B189" s="234"/>
      <c r="C189" s="235"/>
      <c r="D189" s="219" t="s">
        <v>138</v>
      </c>
      <c r="E189" s="236" t="s">
        <v>21</v>
      </c>
      <c r="F189" s="237" t="s">
        <v>160</v>
      </c>
      <c r="G189" s="235"/>
      <c r="H189" s="238">
        <v>401.35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138</v>
      </c>
      <c r="AU189" s="244" t="s">
        <v>85</v>
      </c>
      <c r="AV189" s="13" t="s">
        <v>136</v>
      </c>
      <c r="AW189" s="13" t="s">
        <v>39</v>
      </c>
      <c r="AX189" s="13" t="s">
        <v>82</v>
      </c>
      <c r="AY189" s="244" t="s">
        <v>130</v>
      </c>
    </row>
    <row r="190" spans="2:65" s="1" customFormat="1" ht="22.5" customHeight="1">
      <c r="B190" s="41"/>
      <c r="C190" s="193" t="s">
        <v>10</v>
      </c>
      <c r="D190" s="193" t="s">
        <v>132</v>
      </c>
      <c r="E190" s="194" t="s">
        <v>234</v>
      </c>
      <c r="F190" s="195" t="s">
        <v>235</v>
      </c>
      <c r="G190" s="196" t="s">
        <v>153</v>
      </c>
      <c r="H190" s="197">
        <v>9.1999999999999993</v>
      </c>
      <c r="I190" s="198"/>
      <c r="J190" s="199">
        <f>ROUND(I190*H190,2)</f>
        <v>0</v>
      </c>
      <c r="K190" s="195" t="s">
        <v>21</v>
      </c>
      <c r="L190" s="61"/>
      <c r="M190" s="200" t="s">
        <v>21</v>
      </c>
      <c r="N190" s="201" t="s">
        <v>46</v>
      </c>
      <c r="O190" s="42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AR190" s="24" t="s">
        <v>136</v>
      </c>
      <c r="AT190" s="24" t="s">
        <v>132</v>
      </c>
      <c r="AU190" s="24" t="s">
        <v>85</v>
      </c>
      <c r="AY190" s="24" t="s">
        <v>130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24" t="s">
        <v>82</v>
      </c>
      <c r="BK190" s="204">
        <f>ROUND(I190*H190,2)</f>
        <v>0</v>
      </c>
      <c r="BL190" s="24" t="s">
        <v>136</v>
      </c>
      <c r="BM190" s="24" t="s">
        <v>236</v>
      </c>
    </row>
    <row r="191" spans="2:65" s="11" customFormat="1">
      <c r="B191" s="205"/>
      <c r="C191" s="206"/>
      <c r="D191" s="207" t="s">
        <v>138</v>
      </c>
      <c r="E191" s="208" t="s">
        <v>21</v>
      </c>
      <c r="F191" s="209" t="s">
        <v>237</v>
      </c>
      <c r="G191" s="206"/>
      <c r="H191" s="210" t="s">
        <v>21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138</v>
      </c>
      <c r="AU191" s="216" t="s">
        <v>85</v>
      </c>
      <c r="AV191" s="11" t="s">
        <v>82</v>
      </c>
      <c r="AW191" s="11" t="s">
        <v>39</v>
      </c>
      <c r="AX191" s="11" t="s">
        <v>75</v>
      </c>
      <c r="AY191" s="216" t="s">
        <v>130</v>
      </c>
    </row>
    <row r="192" spans="2:65" s="12" customFormat="1">
      <c r="B192" s="217"/>
      <c r="C192" s="218"/>
      <c r="D192" s="207" t="s">
        <v>138</v>
      </c>
      <c r="E192" s="231" t="s">
        <v>21</v>
      </c>
      <c r="F192" s="232" t="s">
        <v>238</v>
      </c>
      <c r="G192" s="218"/>
      <c r="H192" s="233">
        <v>6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138</v>
      </c>
      <c r="AU192" s="228" t="s">
        <v>85</v>
      </c>
      <c r="AV192" s="12" t="s">
        <v>85</v>
      </c>
      <c r="AW192" s="12" t="s">
        <v>39</v>
      </c>
      <c r="AX192" s="12" t="s">
        <v>75</v>
      </c>
      <c r="AY192" s="228" t="s">
        <v>130</v>
      </c>
    </row>
    <row r="193" spans="2:65" s="11" customFormat="1">
      <c r="B193" s="205"/>
      <c r="C193" s="206"/>
      <c r="D193" s="207" t="s">
        <v>138</v>
      </c>
      <c r="E193" s="208" t="s">
        <v>21</v>
      </c>
      <c r="F193" s="209" t="s">
        <v>220</v>
      </c>
      <c r="G193" s="206"/>
      <c r="H193" s="210" t="s">
        <v>21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138</v>
      </c>
      <c r="AU193" s="216" t="s">
        <v>85</v>
      </c>
      <c r="AV193" s="11" t="s">
        <v>82</v>
      </c>
      <c r="AW193" s="11" t="s">
        <v>39</v>
      </c>
      <c r="AX193" s="11" t="s">
        <v>75</v>
      </c>
      <c r="AY193" s="216" t="s">
        <v>130</v>
      </c>
    </row>
    <row r="194" spans="2:65" s="12" customFormat="1">
      <c r="B194" s="217"/>
      <c r="C194" s="218"/>
      <c r="D194" s="207" t="s">
        <v>138</v>
      </c>
      <c r="E194" s="231" t="s">
        <v>21</v>
      </c>
      <c r="F194" s="232" t="s">
        <v>188</v>
      </c>
      <c r="G194" s="218"/>
      <c r="H194" s="233">
        <v>3.2</v>
      </c>
      <c r="I194" s="223"/>
      <c r="J194" s="218"/>
      <c r="K194" s="218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138</v>
      </c>
      <c r="AU194" s="228" t="s">
        <v>85</v>
      </c>
      <c r="AV194" s="12" t="s">
        <v>85</v>
      </c>
      <c r="AW194" s="12" t="s">
        <v>39</v>
      </c>
      <c r="AX194" s="12" t="s">
        <v>75</v>
      </c>
      <c r="AY194" s="228" t="s">
        <v>130</v>
      </c>
    </row>
    <row r="195" spans="2:65" s="13" customFormat="1">
      <c r="B195" s="234"/>
      <c r="C195" s="235"/>
      <c r="D195" s="219" t="s">
        <v>138</v>
      </c>
      <c r="E195" s="236" t="s">
        <v>21</v>
      </c>
      <c r="F195" s="237" t="s">
        <v>160</v>
      </c>
      <c r="G195" s="235"/>
      <c r="H195" s="238">
        <v>9.1999999999999993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AT195" s="244" t="s">
        <v>138</v>
      </c>
      <c r="AU195" s="244" t="s">
        <v>85</v>
      </c>
      <c r="AV195" s="13" t="s">
        <v>136</v>
      </c>
      <c r="AW195" s="13" t="s">
        <v>39</v>
      </c>
      <c r="AX195" s="13" t="s">
        <v>82</v>
      </c>
      <c r="AY195" s="244" t="s">
        <v>130</v>
      </c>
    </row>
    <row r="196" spans="2:65" s="1" customFormat="1" ht="22.5" customHeight="1">
      <c r="B196" s="41"/>
      <c r="C196" s="248" t="s">
        <v>239</v>
      </c>
      <c r="D196" s="248" t="s">
        <v>214</v>
      </c>
      <c r="E196" s="249" t="s">
        <v>240</v>
      </c>
      <c r="F196" s="250" t="s">
        <v>241</v>
      </c>
      <c r="G196" s="251" t="s">
        <v>217</v>
      </c>
      <c r="H196" s="252">
        <v>11.4</v>
      </c>
      <c r="I196" s="253"/>
      <c r="J196" s="254">
        <f>ROUND(I196*H196,2)</f>
        <v>0</v>
      </c>
      <c r="K196" s="250" t="s">
        <v>21</v>
      </c>
      <c r="L196" s="255"/>
      <c r="M196" s="256" t="s">
        <v>21</v>
      </c>
      <c r="N196" s="257" t="s">
        <v>46</v>
      </c>
      <c r="O196" s="42"/>
      <c r="P196" s="202">
        <f>O196*H196</f>
        <v>0</v>
      </c>
      <c r="Q196" s="202">
        <v>1</v>
      </c>
      <c r="R196" s="202">
        <f>Q196*H196</f>
        <v>11.4</v>
      </c>
      <c r="S196" s="202">
        <v>0</v>
      </c>
      <c r="T196" s="203">
        <f>S196*H196</f>
        <v>0</v>
      </c>
      <c r="AR196" s="24" t="s">
        <v>189</v>
      </c>
      <c r="AT196" s="24" t="s">
        <v>214</v>
      </c>
      <c r="AU196" s="24" t="s">
        <v>85</v>
      </c>
      <c r="AY196" s="24" t="s">
        <v>130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24" t="s">
        <v>82</v>
      </c>
      <c r="BK196" s="204">
        <f>ROUND(I196*H196,2)</f>
        <v>0</v>
      </c>
      <c r="BL196" s="24" t="s">
        <v>136</v>
      </c>
      <c r="BM196" s="24" t="s">
        <v>242</v>
      </c>
    </row>
    <row r="197" spans="2:65" s="11" customFormat="1">
      <c r="B197" s="205"/>
      <c r="C197" s="206"/>
      <c r="D197" s="207" t="s">
        <v>138</v>
      </c>
      <c r="E197" s="208" t="s">
        <v>21</v>
      </c>
      <c r="F197" s="209" t="s">
        <v>243</v>
      </c>
      <c r="G197" s="206"/>
      <c r="H197" s="210" t="s">
        <v>21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138</v>
      </c>
      <c r="AU197" s="216" t="s">
        <v>85</v>
      </c>
      <c r="AV197" s="11" t="s">
        <v>82</v>
      </c>
      <c r="AW197" s="11" t="s">
        <v>39</v>
      </c>
      <c r="AX197" s="11" t="s">
        <v>75</v>
      </c>
      <c r="AY197" s="216" t="s">
        <v>130</v>
      </c>
    </row>
    <row r="198" spans="2:65" s="11" customFormat="1">
      <c r="B198" s="205"/>
      <c r="C198" s="206"/>
      <c r="D198" s="207" t="s">
        <v>138</v>
      </c>
      <c r="E198" s="208" t="s">
        <v>21</v>
      </c>
      <c r="F198" s="209" t="s">
        <v>237</v>
      </c>
      <c r="G198" s="206"/>
      <c r="H198" s="210" t="s">
        <v>21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138</v>
      </c>
      <c r="AU198" s="216" t="s">
        <v>85</v>
      </c>
      <c r="AV198" s="11" t="s">
        <v>82</v>
      </c>
      <c r="AW198" s="11" t="s">
        <v>39</v>
      </c>
      <c r="AX198" s="11" t="s">
        <v>75</v>
      </c>
      <c r="AY198" s="216" t="s">
        <v>130</v>
      </c>
    </row>
    <row r="199" spans="2:65" s="12" customFormat="1">
      <c r="B199" s="217"/>
      <c r="C199" s="218"/>
      <c r="D199" s="207" t="s">
        <v>138</v>
      </c>
      <c r="E199" s="231" t="s">
        <v>21</v>
      </c>
      <c r="F199" s="232" t="s">
        <v>238</v>
      </c>
      <c r="G199" s="218"/>
      <c r="H199" s="233">
        <v>6</v>
      </c>
      <c r="I199" s="223"/>
      <c r="J199" s="218"/>
      <c r="K199" s="218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138</v>
      </c>
      <c r="AU199" s="228" t="s">
        <v>85</v>
      </c>
      <c r="AV199" s="12" t="s">
        <v>85</v>
      </c>
      <c r="AW199" s="12" t="s">
        <v>39</v>
      </c>
      <c r="AX199" s="12" t="s">
        <v>82</v>
      </c>
      <c r="AY199" s="228" t="s">
        <v>130</v>
      </c>
    </row>
    <row r="200" spans="2:65" s="12" customFormat="1">
      <c r="B200" s="217"/>
      <c r="C200" s="218"/>
      <c r="D200" s="219" t="s">
        <v>138</v>
      </c>
      <c r="E200" s="218"/>
      <c r="F200" s="221" t="s">
        <v>244</v>
      </c>
      <c r="G200" s="218"/>
      <c r="H200" s="222">
        <v>11.4</v>
      </c>
      <c r="I200" s="223"/>
      <c r="J200" s="218"/>
      <c r="K200" s="218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138</v>
      </c>
      <c r="AU200" s="228" t="s">
        <v>85</v>
      </c>
      <c r="AV200" s="12" t="s">
        <v>85</v>
      </c>
      <c r="AW200" s="12" t="s">
        <v>6</v>
      </c>
      <c r="AX200" s="12" t="s">
        <v>82</v>
      </c>
      <c r="AY200" s="228" t="s">
        <v>130</v>
      </c>
    </row>
    <row r="201" spans="2:65" s="1" customFormat="1" ht="22.5" customHeight="1">
      <c r="B201" s="41"/>
      <c r="C201" s="193" t="s">
        <v>245</v>
      </c>
      <c r="D201" s="193" t="s">
        <v>132</v>
      </c>
      <c r="E201" s="194" t="s">
        <v>246</v>
      </c>
      <c r="F201" s="195" t="s">
        <v>247</v>
      </c>
      <c r="G201" s="196" t="s">
        <v>153</v>
      </c>
      <c r="H201" s="197">
        <v>401.35</v>
      </c>
      <c r="I201" s="198"/>
      <c r="J201" s="199">
        <f>ROUND(I201*H201,2)</f>
        <v>0</v>
      </c>
      <c r="K201" s="195" t="s">
        <v>21</v>
      </c>
      <c r="L201" s="61"/>
      <c r="M201" s="200" t="s">
        <v>21</v>
      </c>
      <c r="N201" s="201" t="s">
        <v>46</v>
      </c>
      <c r="O201" s="42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AR201" s="24" t="s">
        <v>136</v>
      </c>
      <c r="AT201" s="24" t="s">
        <v>132</v>
      </c>
      <c r="AU201" s="24" t="s">
        <v>85</v>
      </c>
      <c r="AY201" s="24" t="s">
        <v>130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24" t="s">
        <v>82</v>
      </c>
      <c r="BK201" s="204">
        <f>ROUND(I201*H201,2)</f>
        <v>0</v>
      </c>
      <c r="BL201" s="24" t="s">
        <v>136</v>
      </c>
      <c r="BM201" s="24" t="s">
        <v>248</v>
      </c>
    </row>
    <row r="202" spans="2:65" s="11" customFormat="1">
      <c r="B202" s="205"/>
      <c r="C202" s="206"/>
      <c r="D202" s="207" t="s">
        <v>138</v>
      </c>
      <c r="E202" s="208" t="s">
        <v>21</v>
      </c>
      <c r="F202" s="209" t="s">
        <v>185</v>
      </c>
      <c r="G202" s="206"/>
      <c r="H202" s="210" t="s">
        <v>21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138</v>
      </c>
      <c r="AU202" s="216" t="s">
        <v>85</v>
      </c>
      <c r="AV202" s="11" t="s">
        <v>82</v>
      </c>
      <c r="AW202" s="11" t="s">
        <v>39</v>
      </c>
      <c r="AX202" s="11" t="s">
        <v>75</v>
      </c>
      <c r="AY202" s="216" t="s">
        <v>130</v>
      </c>
    </row>
    <row r="203" spans="2:65" s="12" customFormat="1">
      <c r="B203" s="217"/>
      <c r="C203" s="218"/>
      <c r="D203" s="207" t="s">
        <v>138</v>
      </c>
      <c r="E203" s="231" t="s">
        <v>21</v>
      </c>
      <c r="F203" s="232" t="s">
        <v>186</v>
      </c>
      <c r="G203" s="218"/>
      <c r="H203" s="233">
        <v>39.75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138</v>
      </c>
      <c r="AU203" s="228" t="s">
        <v>85</v>
      </c>
      <c r="AV203" s="12" t="s">
        <v>85</v>
      </c>
      <c r="AW203" s="12" t="s">
        <v>39</v>
      </c>
      <c r="AX203" s="12" t="s">
        <v>75</v>
      </c>
      <c r="AY203" s="228" t="s">
        <v>130</v>
      </c>
    </row>
    <row r="204" spans="2:65" s="11" customFormat="1">
      <c r="B204" s="205"/>
      <c r="C204" s="206"/>
      <c r="D204" s="207" t="s">
        <v>138</v>
      </c>
      <c r="E204" s="208" t="s">
        <v>21</v>
      </c>
      <c r="F204" s="209" t="s">
        <v>226</v>
      </c>
      <c r="G204" s="206"/>
      <c r="H204" s="210" t="s">
        <v>21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138</v>
      </c>
      <c r="AU204" s="216" t="s">
        <v>85</v>
      </c>
      <c r="AV204" s="11" t="s">
        <v>82</v>
      </c>
      <c r="AW204" s="11" t="s">
        <v>39</v>
      </c>
      <c r="AX204" s="11" t="s">
        <v>75</v>
      </c>
      <c r="AY204" s="216" t="s">
        <v>130</v>
      </c>
    </row>
    <row r="205" spans="2:65" s="12" customFormat="1">
      <c r="B205" s="217"/>
      <c r="C205" s="218"/>
      <c r="D205" s="207" t="s">
        <v>138</v>
      </c>
      <c r="E205" s="231" t="s">
        <v>21</v>
      </c>
      <c r="F205" s="232" t="s">
        <v>200</v>
      </c>
      <c r="G205" s="218"/>
      <c r="H205" s="233">
        <v>6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138</v>
      </c>
      <c r="AU205" s="228" t="s">
        <v>85</v>
      </c>
      <c r="AV205" s="12" t="s">
        <v>85</v>
      </c>
      <c r="AW205" s="12" t="s">
        <v>39</v>
      </c>
      <c r="AX205" s="12" t="s">
        <v>75</v>
      </c>
      <c r="AY205" s="228" t="s">
        <v>130</v>
      </c>
    </row>
    <row r="206" spans="2:65" s="11" customFormat="1">
      <c r="B206" s="205"/>
      <c r="C206" s="206"/>
      <c r="D206" s="207" t="s">
        <v>138</v>
      </c>
      <c r="E206" s="208" t="s">
        <v>21</v>
      </c>
      <c r="F206" s="209" t="s">
        <v>165</v>
      </c>
      <c r="G206" s="206"/>
      <c r="H206" s="210" t="s">
        <v>21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138</v>
      </c>
      <c r="AU206" s="216" t="s">
        <v>85</v>
      </c>
      <c r="AV206" s="11" t="s">
        <v>82</v>
      </c>
      <c r="AW206" s="11" t="s">
        <v>39</v>
      </c>
      <c r="AX206" s="11" t="s">
        <v>75</v>
      </c>
      <c r="AY206" s="216" t="s">
        <v>130</v>
      </c>
    </row>
    <row r="207" spans="2:65" s="12" customFormat="1">
      <c r="B207" s="217"/>
      <c r="C207" s="218"/>
      <c r="D207" s="207" t="s">
        <v>138</v>
      </c>
      <c r="E207" s="231" t="s">
        <v>21</v>
      </c>
      <c r="F207" s="232" t="s">
        <v>166</v>
      </c>
      <c r="G207" s="218"/>
      <c r="H207" s="233">
        <v>155.6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138</v>
      </c>
      <c r="AU207" s="228" t="s">
        <v>85</v>
      </c>
      <c r="AV207" s="12" t="s">
        <v>85</v>
      </c>
      <c r="AW207" s="12" t="s">
        <v>39</v>
      </c>
      <c r="AX207" s="12" t="s">
        <v>75</v>
      </c>
      <c r="AY207" s="228" t="s">
        <v>130</v>
      </c>
    </row>
    <row r="208" spans="2:65" s="11" customFormat="1">
      <c r="B208" s="205"/>
      <c r="C208" s="206"/>
      <c r="D208" s="207" t="s">
        <v>138</v>
      </c>
      <c r="E208" s="208" t="s">
        <v>21</v>
      </c>
      <c r="F208" s="209" t="s">
        <v>167</v>
      </c>
      <c r="G208" s="206"/>
      <c r="H208" s="210" t="s">
        <v>21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138</v>
      </c>
      <c r="AU208" s="216" t="s">
        <v>85</v>
      </c>
      <c r="AV208" s="11" t="s">
        <v>82</v>
      </c>
      <c r="AW208" s="11" t="s">
        <v>39</v>
      </c>
      <c r="AX208" s="11" t="s">
        <v>75</v>
      </c>
      <c r="AY208" s="216" t="s">
        <v>130</v>
      </c>
    </row>
    <row r="209" spans="2:65" s="12" customFormat="1">
      <c r="B209" s="217"/>
      <c r="C209" s="218"/>
      <c r="D209" s="207" t="s">
        <v>138</v>
      </c>
      <c r="E209" s="231" t="s">
        <v>21</v>
      </c>
      <c r="F209" s="232" t="s">
        <v>168</v>
      </c>
      <c r="G209" s="218"/>
      <c r="H209" s="233">
        <v>37.200000000000003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138</v>
      </c>
      <c r="AU209" s="228" t="s">
        <v>85</v>
      </c>
      <c r="AV209" s="12" t="s">
        <v>85</v>
      </c>
      <c r="AW209" s="12" t="s">
        <v>39</v>
      </c>
      <c r="AX209" s="12" t="s">
        <v>75</v>
      </c>
      <c r="AY209" s="228" t="s">
        <v>130</v>
      </c>
    </row>
    <row r="210" spans="2:65" s="11" customFormat="1">
      <c r="B210" s="205"/>
      <c r="C210" s="206"/>
      <c r="D210" s="207" t="s">
        <v>138</v>
      </c>
      <c r="E210" s="208" t="s">
        <v>21</v>
      </c>
      <c r="F210" s="209" t="s">
        <v>156</v>
      </c>
      <c r="G210" s="206"/>
      <c r="H210" s="210" t="s">
        <v>21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138</v>
      </c>
      <c r="AU210" s="216" t="s">
        <v>85</v>
      </c>
      <c r="AV210" s="11" t="s">
        <v>82</v>
      </c>
      <c r="AW210" s="11" t="s">
        <v>39</v>
      </c>
      <c r="AX210" s="11" t="s">
        <v>75</v>
      </c>
      <c r="AY210" s="216" t="s">
        <v>130</v>
      </c>
    </row>
    <row r="211" spans="2:65" s="12" customFormat="1">
      <c r="B211" s="217"/>
      <c r="C211" s="218"/>
      <c r="D211" s="207" t="s">
        <v>138</v>
      </c>
      <c r="E211" s="231" t="s">
        <v>21</v>
      </c>
      <c r="F211" s="232" t="s">
        <v>227</v>
      </c>
      <c r="G211" s="218"/>
      <c r="H211" s="233">
        <v>32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138</v>
      </c>
      <c r="AU211" s="228" t="s">
        <v>85</v>
      </c>
      <c r="AV211" s="12" t="s">
        <v>85</v>
      </c>
      <c r="AW211" s="12" t="s">
        <v>39</v>
      </c>
      <c r="AX211" s="12" t="s">
        <v>75</v>
      </c>
      <c r="AY211" s="228" t="s">
        <v>130</v>
      </c>
    </row>
    <row r="212" spans="2:65" s="11" customFormat="1">
      <c r="B212" s="205"/>
      <c r="C212" s="206"/>
      <c r="D212" s="207" t="s">
        <v>138</v>
      </c>
      <c r="E212" s="208" t="s">
        <v>21</v>
      </c>
      <c r="F212" s="209" t="s">
        <v>158</v>
      </c>
      <c r="G212" s="206"/>
      <c r="H212" s="210" t="s">
        <v>21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138</v>
      </c>
      <c r="AU212" s="216" t="s">
        <v>85</v>
      </c>
      <c r="AV212" s="11" t="s">
        <v>82</v>
      </c>
      <c r="AW212" s="11" t="s">
        <v>39</v>
      </c>
      <c r="AX212" s="11" t="s">
        <v>75</v>
      </c>
      <c r="AY212" s="216" t="s">
        <v>130</v>
      </c>
    </row>
    <row r="213" spans="2:65" s="12" customFormat="1">
      <c r="B213" s="217"/>
      <c r="C213" s="218"/>
      <c r="D213" s="207" t="s">
        <v>138</v>
      </c>
      <c r="E213" s="231" t="s">
        <v>21</v>
      </c>
      <c r="F213" s="232" t="s">
        <v>228</v>
      </c>
      <c r="G213" s="218"/>
      <c r="H213" s="233">
        <v>127.6</v>
      </c>
      <c r="I213" s="223"/>
      <c r="J213" s="218"/>
      <c r="K213" s="218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138</v>
      </c>
      <c r="AU213" s="228" t="s">
        <v>85</v>
      </c>
      <c r="AV213" s="12" t="s">
        <v>85</v>
      </c>
      <c r="AW213" s="12" t="s">
        <v>39</v>
      </c>
      <c r="AX213" s="12" t="s">
        <v>75</v>
      </c>
      <c r="AY213" s="228" t="s">
        <v>130</v>
      </c>
    </row>
    <row r="214" spans="2:65" s="11" customFormat="1">
      <c r="B214" s="205"/>
      <c r="C214" s="206"/>
      <c r="D214" s="207" t="s">
        <v>138</v>
      </c>
      <c r="E214" s="208" t="s">
        <v>21</v>
      </c>
      <c r="F214" s="209" t="s">
        <v>220</v>
      </c>
      <c r="G214" s="206"/>
      <c r="H214" s="210" t="s">
        <v>21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138</v>
      </c>
      <c r="AU214" s="216" t="s">
        <v>85</v>
      </c>
      <c r="AV214" s="11" t="s">
        <v>82</v>
      </c>
      <c r="AW214" s="11" t="s">
        <v>39</v>
      </c>
      <c r="AX214" s="11" t="s">
        <v>75</v>
      </c>
      <c r="AY214" s="216" t="s">
        <v>130</v>
      </c>
    </row>
    <row r="215" spans="2:65" s="12" customFormat="1">
      <c r="B215" s="217"/>
      <c r="C215" s="218"/>
      <c r="D215" s="207" t="s">
        <v>138</v>
      </c>
      <c r="E215" s="231" t="s">
        <v>21</v>
      </c>
      <c r="F215" s="232" t="s">
        <v>188</v>
      </c>
      <c r="G215" s="218"/>
      <c r="H215" s="233">
        <v>3.2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138</v>
      </c>
      <c r="AU215" s="228" t="s">
        <v>85</v>
      </c>
      <c r="AV215" s="12" t="s">
        <v>85</v>
      </c>
      <c r="AW215" s="12" t="s">
        <v>39</v>
      </c>
      <c r="AX215" s="12" t="s">
        <v>75</v>
      </c>
      <c r="AY215" s="228" t="s">
        <v>130</v>
      </c>
    </row>
    <row r="216" spans="2:65" s="13" customFormat="1">
      <c r="B216" s="234"/>
      <c r="C216" s="235"/>
      <c r="D216" s="219" t="s">
        <v>138</v>
      </c>
      <c r="E216" s="236" t="s">
        <v>21</v>
      </c>
      <c r="F216" s="237" t="s">
        <v>160</v>
      </c>
      <c r="G216" s="235"/>
      <c r="H216" s="238">
        <v>401.35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138</v>
      </c>
      <c r="AU216" s="244" t="s">
        <v>85</v>
      </c>
      <c r="AV216" s="13" t="s">
        <v>136</v>
      </c>
      <c r="AW216" s="13" t="s">
        <v>39</v>
      </c>
      <c r="AX216" s="13" t="s">
        <v>82</v>
      </c>
      <c r="AY216" s="244" t="s">
        <v>130</v>
      </c>
    </row>
    <row r="217" spans="2:65" s="1" customFormat="1" ht="22.5" customHeight="1">
      <c r="B217" s="41"/>
      <c r="C217" s="193" t="s">
        <v>249</v>
      </c>
      <c r="D217" s="193" t="s">
        <v>132</v>
      </c>
      <c r="E217" s="194" t="s">
        <v>250</v>
      </c>
      <c r="F217" s="195" t="s">
        <v>251</v>
      </c>
      <c r="G217" s="196" t="s">
        <v>153</v>
      </c>
      <c r="H217" s="197">
        <v>401.35</v>
      </c>
      <c r="I217" s="198"/>
      <c r="J217" s="199">
        <f>ROUND(I217*H217,2)</f>
        <v>0</v>
      </c>
      <c r="K217" s="195" t="s">
        <v>21</v>
      </c>
      <c r="L217" s="61"/>
      <c r="M217" s="200" t="s">
        <v>21</v>
      </c>
      <c r="N217" s="201" t="s">
        <v>46</v>
      </c>
      <c r="O217" s="42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AR217" s="24" t="s">
        <v>136</v>
      </c>
      <c r="AT217" s="24" t="s">
        <v>132</v>
      </c>
      <c r="AU217" s="24" t="s">
        <v>85</v>
      </c>
      <c r="AY217" s="24" t="s">
        <v>130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24" t="s">
        <v>82</v>
      </c>
      <c r="BK217" s="204">
        <f>ROUND(I217*H217,2)</f>
        <v>0</v>
      </c>
      <c r="BL217" s="24" t="s">
        <v>136</v>
      </c>
      <c r="BM217" s="24" t="s">
        <v>252</v>
      </c>
    </row>
    <row r="218" spans="2:65" s="11" customFormat="1">
      <c r="B218" s="205"/>
      <c r="C218" s="206"/>
      <c r="D218" s="207" t="s">
        <v>138</v>
      </c>
      <c r="E218" s="208" t="s">
        <v>21</v>
      </c>
      <c r="F218" s="209" t="s">
        <v>185</v>
      </c>
      <c r="G218" s="206"/>
      <c r="H218" s="210" t="s">
        <v>21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138</v>
      </c>
      <c r="AU218" s="216" t="s">
        <v>85</v>
      </c>
      <c r="AV218" s="11" t="s">
        <v>82</v>
      </c>
      <c r="AW218" s="11" t="s">
        <v>39</v>
      </c>
      <c r="AX218" s="11" t="s">
        <v>75</v>
      </c>
      <c r="AY218" s="216" t="s">
        <v>130</v>
      </c>
    </row>
    <row r="219" spans="2:65" s="12" customFormat="1">
      <c r="B219" s="217"/>
      <c r="C219" s="218"/>
      <c r="D219" s="207" t="s">
        <v>138</v>
      </c>
      <c r="E219" s="231" t="s">
        <v>21</v>
      </c>
      <c r="F219" s="232" t="s">
        <v>186</v>
      </c>
      <c r="G219" s="218"/>
      <c r="H219" s="233">
        <v>39.75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138</v>
      </c>
      <c r="AU219" s="228" t="s">
        <v>85</v>
      </c>
      <c r="AV219" s="12" t="s">
        <v>85</v>
      </c>
      <c r="AW219" s="12" t="s">
        <v>39</v>
      </c>
      <c r="AX219" s="12" t="s">
        <v>75</v>
      </c>
      <c r="AY219" s="228" t="s">
        <v>130</v>
      </c>
    </row>
    <row r="220" spans="2:65" s="11" customFormat="1">
      <c r="B220" s="205"/>
      <c r="C220" s="206"/>
      <c r="D220" s="207" t="s">
        <v>138</v>
      </c>
      <c r="E220" s="208" t="s">
        <v>21</v>
      </c>
      <c r="F220" s="209" t="s">
        <v>226</v>
      </c>
      <c r="G220" s="206"/>
      <c r="H220" s="210" t="s">
        <v>21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138</v>
      </c>
      <c r="AU220" s="216" t="s">
        <v>85</v>
      </c>
      <c r="AV220" s="11" t="s">
        <v>82</v>
      </c>
      <c r="AW220" s="11" t="s">
        <v>39</v>
      </c>
      <c r="AX220" s="11" t="s">
        <v>75</v>
      </c>
      <c r="AY220" s="216" t="s">
        <v>130</v>
      </c>
    </row>
    <row r="221" spans="2:65" s="12" customFormat="1">
      <c r="B221" s="217"/>
      <c r="C221" s="218"/>
      <c r="D221" s="207" t="s">
        <v>138</v>
      </c>
      <c r="E221" s="231" t="s">
        <v>21</v>
      </c>
      <c r="F221" s="232" t="s">
        <v>200</v>
      </c>
      <c r="G221" s="218"/>
      <c r="H221" s="233">
        <v>6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138</v>
      </c>
      <c r="AU221" s="228" t="s">
        <v>85</v>
      </c>
      <c r="AV221" s="12" t="s">
        <v>85</v>
      </c>
      <c r="AW221" s="12" t="s">
        <v>39</v>
      </c>
      <c r="AX221" s="12" t="s">
        <v>75</v>
      </c>
      <c r="AY221" s="228" t="s">
        <v>130</v>
      </c>
    </row>
    <row r="222" spans="2:65" s="11" customFormat="1">
      <c r="B222" s="205"/>
      <c r="C222" s="206"/>
      <c r="D222" s="207" t="s">
        <v>138</v>
      </c>
      <c r="E222" s="208" t="s">
        <v>21</v>
      </c>
      <c r="F222" s="209" t="s">
        <v>165</v>
      </c>
      <c r="G222" s="206"/>
      <c r="H222" s="210" t="s">
        <v>21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138</v>
      </c>
      <c r="AU222" s="216" t="s">
        <v>85</v>
      </c>
      <c r="AV222" s="11" t="s">
        <v>82</v>
      </c>
      <c r="AW222" s="11" t="s">
        <v>39</v>
      </c>
      <c r="AX222" s="11" t="s">
        <v>75</v>
      </c>
      <c r="AY222" s="216" t="s">
        <v>130</v>
      </c>
    </row>
    <row r="223" spans="2:65" s="12" customFormat="1">
      <c r="B223" s="217"/>
      <c r="C223" s="218"/>
      <c r="D223" s="207" t="s">
        <v>138</v>
      </c>
      <c r="E223" s="231" t="s">
        <v>21</v>
      </c>
      <c r="F223" s="232" t="s">
        <v>166</v>
      </c>
      <c r="G223" s="218"/>
      <c r="H223" s="233">
        <v>155.6</v>
      </c>
      <c r="I223" s="223"/>
      <c r="J223" s="218"/>
      <c r="K223" s="218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138</v>
      </c>
      <c r="AU223" s="228" t="s">
        <v>85</v>
      </c>
      <c r="AV223" s="12" t="s">
        <v>85</v>
      </c>
      <c r="AW223" s="12" t="s">
        <v>39</v>
      </c>
      <c r="AX223" s="12" t="s">
        <v>75</v>
      </c>
      <c r="AY223" s="228" t="s">
        <v>130</v>
      </c>
    </row>
    <row r="224" spans="2:65" s="11" customFormat="1">
      <c r="B224" s="205"/>
      <c r="C224" s="206"/>
      <c r="D224" s="207" t="s">
        <v>138</v>
      </c>
      <c r="E224" s="208" t="s">
        <v>21</v>
      </c>
      <c r="F224" s="209" t="s">
        <v>167</v>
      </c>
      <c r="G224" s="206"/>
      <c r="H224" s="210" t="s">
        <v>21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138</v>
      </c>
      <c r="AU224" s="216" t="s">
        <v>85</v>
      </c>
      <c r="AV224" s="11" t="s">
        <v>82</v>
      </c>
      <c r="AW224" s="11" t="s">
        <v>39</v>
      </c>
      <c r="AX224" s="11" t="s">
        <v>75</v>
      </c>
      <c r="AY224" s="216" t="s">
        <v>130</v>
      </c>
    </row>
    <row r="225" spans="2:65" s="12" customFormat="1">
      <c r="B225" s="217"/>
      <c r="C225" s="218"/>
      <c r="D225" s="207" t="s">
        <v>138</v>
      </c>
      <c r="E225" s="231" t="s">
        <v>21</v>
      </c>
      <c r="F225" s="232" t="s">
        <v>168</v>
      </c>
      <c r="G225" s="218"/>
      <c r="H225" s="233">
        <v>37.200000000000003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138</v>
      </c>
      <c r="AU225" s="228" t="s">
        <v>85</v>
      </c>
      <c r="AV225" s="12" t="s">
        <v>85</v>
      </c>
      <c r="AW225" s="12" t="s">
        <v>39</v>
      </c>
      <c r="AX225" s="12" t="s">
        <v>75</v>
      </c>
      <c r="AY225" s="228" t="s">
        <v>130</v>
      </c>
    </row>
    <row r="226" spans="2:65" s="11" customFormat="1">
      <c r="B226" s="205"/>
      <c r="C226" s="206"/>
      <c r="D226" s="207" t="s">
        <v>138</v>
      </c>
      <c r="E226" s="208" t="s">
        <v>21</v>
      </c>
      <c r="F226" s="209" t="s">
        <v>156</v>
      </c>
      <c r="G226" s="206"/>
      <c r="H226" s="210" t="s">
        <v>21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138</v>
      </c>
      <c r="AU226" s="216" t="s">
        <v>85</v>
      </c>
      <c r="AV226" s="11" t="s">
        <v>82</v>
      </c>
      <c r="AW226" s="11" t="s">
        <v>39</v>
      </c>
      <c r="AX226" s="11" t="s">
        <v>75</v>
      </c>
      <c r="AY226" s="216" t="s">
        <v>130</v>
      </c>
    </row>
    <row r="227" spans="2:65" s="12" customFormat="1">
      <c r="B227" s="217"/>
      <c r="C227" s="218"/>
      <c r="D227" s="207" t="s">
        <v>138</v>
      </c>
      <c r="E227" s="231" t="s">
        <v>21</v>
      </c>
      <c r="F227" s="232" t="s">
        <v>227</v>
      </c>
      <c r="G227" s="218"/>
      <c r="H227" s="233">
        <v>32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138</v>
      </c>
      <c r="AU227" s="228" t="s">
        <v>85</v>
      </c>
      <c r="AV227" s="12" t="s">
        <v>85</v>
      </c>
      <c r="AW227" s="12" t="s">
        <v>39</v>
      </c>
      <c r="AX227" s="12" t="s">
        <v>75</v>
      </c>
      <c r="AY227" s="228" t="s">
        <v>130</v>
      </c>
    </row>
    <row r="228" spans="2:65" s="11" customFormat="1">
      <c r="B228" s="205"/>
      <c r="C228" s="206"/>
      <c r="D228" s="207" t="s">
        <v>138</v>
      </c>
      <c r="E228" s="208" t="s">
        <v>21</v>
      </c>
      <c r="F228" s="209" t="s">
        <v>158</v>
      </c>
      <c r="G228" s="206"/>
      <c r="H228" s="210" t="s">
        <v>21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138</v>
      </c>
      <c r="AU228" s="216" t="s">
        <v>85</v>
      </c>
      <c r="AV228" s="11" t="s">
        <v>82</v>
      </c>
      <c r="AW228" s="11" t="s">
        <v>39</v>
      </c>
      <c r="AX228" s="11" t="s">
        <v>75</v>
      </c>
      <c r="AY228" s="216" t="s">
        <v>130</v>
      </c>
    </row>
    <row r="229" spans="2:65" s="12" customFormat="1">
      <c r="B229" s="217"/>
      <c r="C229" s="218"/>
      <c r="D229" s="207" t="s">
        <v>138</v>
      </c>
      <c r="E229" s="231" t="s">
        <v>21</v>
      </c>
      <c r="F229" s="232" t="s">
        <v>228</v>
      </c>
      <c r="G229" s="218"/>
      <c r="H229" s="233">
        <v>127.6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138</v>
      </c>
      <c r="AU229" s="228" t="s">
        <v>85</v>
      </c>
      <c r="AV229" s="12" t="s">
        <v>85</v>
      </c>
      <c r="AW229" s="12" t="s">
        <v>39</v>
      </c>
      <c r="AX229" s="12" t="s">
        <v>75</v>
      </c>
      <c r="AY229" s="228" t="s">
        <v>130</v>
      </c>
    </row>
    <row r="230" spans="2:65" s="11" customFormat="1">
      <c r="B230" s="205"/>
      <c r="C230" s="206"/>
      <c r="D230" s="207" t="s">
        <v>138</v>
      </c>
      <c r="E230" s="208" t="s">
        <v>21</v>
      </c>
      <c r="F230" s="209" t="s">
        <v>220</v>
      </c>
      <c r="G230" s="206"/>
      <c r="H230" s="210" t="s">
        <v>21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138</v>
      </c>
      <c r="AU230" s="216" t="s">
        <v>85</v>
      </c>
      <c r="AV230" s="11" t="s">
        <v>82</v>
      </c>
      <c r="AW230" s="11" t="s">
        <v>39</v>
      </c>
      <c r="AX230" s="11" t="s">
        <v>75</v>
      </c>
      <c r="AY230" s="216" t="s">
        <v>130</v>
      </c>
    </row>
    <row r="231" spans="2:65" s="12" customFormat="1">
      <c r="B231" s="217"/>
      <c r="C231" s="218"/>
      <c r="D231" s="207" t="s">
        <v>138</v>
      </c>
      <c r="E231" s="231" t="s">
        <v>21</v>
      </c>
      <c r="F231" s="232" t="s">
        <v>188</v>
      </c>
      <c r="G231" s="218"/>
      <c r="H231" s="233">
        <v>3.2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138</v>
      </c>
      <c r="AU231" s="228" t="s">
        <v>85</v>
      </c>
      <c r="AV231" s="12" t="s">
        <v>85</v>
      </c>
      <c r="AW231" s="12" t="s">
        <v>39</v>
      </c>
      <c r="AX231" s="12" t="s">
        <v>75</v>
      </c>
      <c r="AY231" s="228" t="s">
        <v>130</v>
      </c>
    </row>
    <row r="232" spans="2:65" s="13" customFormat="1">
      <c r="B232" s="234"/>
      <c r="C232" s="235"/>
      <c r="D232" s="219" t="s">
        <v>138</v>
      </c>
      <c r="E232" s="236" t="s">
        <v>21</v>
      </c>
      <c r="F232" s="237" t="s">
        <v>160</v>
      </c>
      <c r="G232" s="235"/>
      <c r="H232" s="238">
        <v>401.35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AT232" s="244" t="s">
        <v>138</v>
      </c>
      <c r="AU232" s="244" t="s">
        <v>85</v>
      </c>
      <c r="AV232" s="13" t="s">
        <v>136</v>
      </c>
      <c r="AW232" s="13" t="s">
        <v>39</v>
      </c>
      <c r="AX232" s="13" t="s">
        <v>82</v>
      </c>
      <c r="AY232" s="244" t="s">
        <v>130</v>
      </c>
    </row>
    <row r="233" spans="2:65" s="1" customFormat="1" ht="22.5" customHeight="1">
      <c r="B233" s="41"/>
      <c r="C233" s="193" t="s">
        <v>253</v>
      </c>
      <c r="D233" s="193" t="s">
        <v>132</v>
      </c>
      <c r="E233" s="194" t="s">
        <v>254</v>
      </c>
      <c r="F233" s="195" t="s">
        <v>255</v>
      </c>
      <c r="G233" s="196" t="s">
        <v>135</v>
      </c>
      <c r="H233" s="197">
        <v>325.23</v>
      </c>
      <c r="I233" s="198"/>
      <c r="J233" s="199">
        <f>ROUND(I233*H233,2)</f>
        <v>0</v>
      </c>
      <c r="K233" s="195" t="s">
        <v>144</v>
      </c>
      <c r="L233" s="61"/>
      <c r="M233" s="200" t="s">
        <v>21</v>
      </c>
      <c r="N233" s="201" t="s">
        <v>46</v>
      </c>
      <c r="O233" s="42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AR233" s="24" t="s">
        <v>136</v>
      </c>
      <c r="AT233" s="24" t="s">
        <v>132</v>
      </c>
      <c r="AU233" s="24" t="s">
        <v>85</v>
      </c>
      <c r="AY233" s="24" t="s">
        <v>130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24" t="s">
        <v>82</v>
      </c>
      <c r="BK233" s="204">
        <f>ROUND(I233*H233,2)</f>
        <v>0</v>
      </c>
      <c r="BL233" s="24" t="s">
        <v>136</v>
      </c>
      <c r="BM233" s="24" t="s">
        <v>256</v>
      </c>
    </row>
    <row r="234" spans="2:65" s="1" customFormat="1" ht="121.5">
      <c r="B234" s="41"/>
      <c r="C234" s="63"/>
      <c r="D234" s="207" t="s">
        <v>146</v>
      </c>
      <c r="E234" s="63"/>
      <c r="F234" s="229" t="s">
        <v>257</v>
      </c>
      <c r="G234" s="63"/>
      <c r="H234" s="63"/>
      <c r="I234" s="163"/>
      <c r="J234" s="63"/>
      <c r="K234" s="63"/>
      <c r="L234" s="61"/>
      <c r="M234" s="230"/>
      <c r="N234" s="42"/>
      <c r="O234" s="42"/>
      <c r="P234" s="42"/>
      <c r="Q234" s="42"/>
      <c r="R234" s="42"/>
      <c r="S234" s="42"/>
      <c r="T234" s="78"/>
      <c r="AT234" s="24" t="s">
        <v>146</v>
      </c>
      <c r="AU234" s="24" t="s">
        <v>85</v>
      </c>
    </row>
    <row r="235" spans="2:65" s="11" customFormat="1">
      <c r="B235" s="205"/>
      <c r="C235" s="206"/>
      <c r="D235" s="207" t="s">
        <v>138</v>
      </c>
      <c r="E235" s="208" t="s">
        <v>21</v>
      </c>
      <c r="F235" s="209" t="s">
        <v>177</v>
      </c>
      <c r="G235" s="206"/>
      <c r="H235" s="210" t="s">
        <v>21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138</v>
      </c>
      <c r="AU235" s="216" t="s">
        <v>85</v>
      </c>
      <c r="AV235" s="11" t="s">
        <v>82</v>
      </c>
      <c r="AW235" s="11" t="s">
        <v>39</v>
      </c>
      <c r="AX235" s="11" t="s">
        <v>75</v>
      </c>
      <c r="AY235" s="216" t="s">
        <v>130</v>
      </c>
    </row>
    <row r="236" spans="2:65" s="12" customFormat="1">
      <c r="B236" s="217"/>
      <c r="C236" s="218"/>
      <c r="D236" s="207" t="s">
        <v>138</v>
      </c>
      <c r="E236" s="231" t="s">
        <v>21</v>
      </c>
      <c r="F236" s="232" t="s">
        <v>258</v>
      </c>
      <c r="G236" s="218"/>
      <c r="H236" s="233">
        <v>85.23</v>
      </c>
      <c r="I236" s="223"/>
      <c r="J236" s="218"/>
      <c r="K236" s="218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138</v>
      </c>
      <c r="AU236" s="228" t="s">
        <v>85</v>
      </c>
      <c r="AV236" s="12" t="s">
        <v>85</v>
      </c>
      <c r="AW236" s="12" t="s">
        <v>39</v>
      </c>
      <c r="AX236" s="12" t="s">
        <v>75</v>
      </c>
      <c r="AY236" s="228" t="s">
        <v>130</v>
      </c>
    </row>
    <row r="237" spans="2:65" s="11" customFormat="1">
      <c r="B237" s="205"/>
      <c r="C237" s="206"/>
      <c r="D237" s="207" t="s">
        <v>138</v>
      </c>
      <c r="E237" s="208" t="s">
        <v>21</v>
      </c>
      <c r="F237" s="209" t="s">
        <v>179</v>
      </c>
      <c r="G237" s="206"/>
      <c r="H237" s="210" t="s">
        <v>21</v>
      </c>
      <c r="I237" s="211"/>
      <c r="J237" s="206"/>
      <c r="K237" s="206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138</v>
      </c>
      <c r="AU237" s="216" t="s">
        <v>85</v>
      </c>
      <c r="AV237" s="11" t="s">
        <v>82</v>
      </c>
      <c r="AW237" s="11" t="s">
        <v>39</v>
      </c>
      <c r="AX237" s="11" t="s">
        <v>75</v>
      </c>
      <c r="AY237" s="216" t="s">
        <v>130</v>
      </c>
    </row>
    <row r="238" spans="2:65" s="12" customFormat="1">
      <c r="B238" s="217"/>
      <c r="C238" s="218"/>
      <c r="D238" s="207" t="s">
        <v>138</v>
      </c>
      <c r="E238" s="231" t="s">
        <v>21</v>
      </c>
      <c r="F238" s="232" t="s">
        <v>259</v>
      </c>
      <c r="G238" s="218"/>
      <c r="H238" s="233">
        <v>200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138</v>
      </c>
      <c r="AU238" s="228" t="s">
        <v>85</v>
      </c>
      <c r="AV238" s="12" t="s">
        <v>85</v>
      </c>
      <c r="AW238" s="12" t="s">
        <v>39</v>
      </c>
      <c r="AX238" s="12" t="s">
        <v>75</v>
      </c>
      <c r="AY238" s="228" t="s">
        <v>130</v>
      </c>
    </row>
    <row r="239" spans="2:65" s="11" customFormat="1">
      <c r="B239" s="205"/>
      <c r="C239" s="206"/>
      <c r="D239" s="207" t="s">
        <v>138</v>
      </c>
      <c r="E239" s="208" t="s">
        <v>21</v>
      </c>
      <c r="F239" s="209" t="s">
        <v>260</v>
      </c>
      <c r="G239" s="206"/>
      <c r="H239" s="210" t="s">
        <v>21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138</v>
      </c>
      <c r="AU239" s="216" t="s">
        <v>85</v>
      </c>
      <c r="AV239" s="11" t="s">
        <v>82</v>
      </c>
      <c r="AW239" s="11" t="s">
        <v>39</v>
      </c>
      <c r="AX239" s="11" t="s">
        <v>75</v>
      </c>
      <c r="AY239" s="216" t="s">
        <v>130</v>
      </c>
    </row>
    <row r="240" spans="2:65" s="12" customFormat="1">
      <c r="B240" s="217"/>
      <c r="C240" s="218"/>
      <c r="D240" s="207" t="s">
        <v>138</v>
      </c>
      <c r="E240" s="231" t="s">
        <v>21</v>
      </c>
      <c r="F240" s="232" t="s">
        <v>261</v>
      </c>
      <c r="G240" s="218"/>
      <c r="H240" s="233">
        <v>40</v>
      </c>
      <c r="I240" s="223"/>
      <c r="J240" s="218"/>
      <c r="K240" s="218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138</v>
      </c>
      <c r="AU240" s="228" t="s">
        <v>85</v>
      </c>
      <c r="AV240" s="12" t="s">
        <v>85</v>
      </c>
      <c r="AW240" s="12" t="s">
        <v>39</v>
      </c>
      <c r="AX240" s="12" t="s">
        <v>75</v>
      </c>
      <c r="AY240" s="228" t="s">
        <v>130</v>
      </c>
    </row>
    <row r="241" spans="2:65" s="13" customFormat="1">
      <c r="B241" s="234"/>
      <c r="C241" s="235"/>
      <c r="D241" s="219" t="s">
        <v>138</v>
      </c>
      <c r="E241" s="236" t="s">
        <v>21</v>
      </c>
      <c r="F241" s="237" t="s">
        <v>160</v>
      </c>
      <c r="G241" s="235"/>
      <c r="H241" s="238">
        <v>325.23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AT241" s="244" t="s">
        <v>138</v>
      </c>
      <c r="AU241" s="244" t="s">
        <v>85</v>
      </c>
      <c r="AV241" s="13" t="s">
        <v>136</v>
      </c>
      <c r="AW241" s="13" t="s">
        <v>39</v>
      </c>
      <c r="AX241" s="13" t="s">
        <v>82</v>
      </c>
      <c r="AY241" s="244" t="s">
        <v>130</v>
      </c>
    </row>
    <row r="242" spans="2:65" s="1" customFormat="1" ht="22.5" customHeight="1">
      <c r="B242" s="41"/>
      <c r="C242" s="248" t="s">
        <v>262</v>
      </c>
      <c r="D242" s="248" t="s">
        <v>214</v>
      </c>
      <c r="E242" s="249" t="s">
        <v>263</v>
      </c>
      <c r="F242" s="250" t="s">
        <v>264</v>
      </c>
      <c r="G242" s="251" t="s">
        <v>265</v>
      </c>
      <c r="H242" s="252">
        <v>6.8319999999999999</v>
      </c>
      <c r="I242" s="253"/>
      <c r="J242" s="254">
        <f>ROUND(I242*H242,2)</f>
        <v>0</v>
      </c>
      <c r="K242" s="250" t="s">
        <v>21</v>
      </c>
      <c r="L242" s="255"/>
      <c r="M242" s="256" t="s">
        <v>21</v>
      </c>
      <c r="N242" s="257" t="s">
        <v>46</v>
      </c>
      <c r="O242" s="42"/>
      <c r="P242" s="202">
        <f>O242*H242</f>
        <v>0</v>
      </c>
      <c r="Q242" s="202">
        <v>1E-3</v>
      </c>
      <c r="R242" s="202">
        <f>Q242*H242</f>
        <v>6.8320000000000004E-3</v>
      </c>
      <c r="S242" s="202">
        <v>0</v>
      </c>
      <c r="T242" s="203">
        <f>S242*H242</f>
        <v>0</v>
      </c>
      <c r="AR242" s="24" t="s">
        <v>189</v>
      </c>
      <c r="AT242" s="24" t="s">
        <v>214</v>
      </c>
      <c r="AU242" s="24" t="s">
        <v>85</v>
      </c>
      <c r="AY242" s="24" t="s">
        <v>130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24" t="s">
        <v>82</v>
      </c>
      <c r="BK242" s="204">
        <f>ROUND(I242*H242,2)</f>
        <v>0</v>
      </c>
      <c r="BL242" s="24" t="s">
        <v>136</v>
      </c>
      <c r="BM242" s="24" t="s">
        <v>266</v>
      </c>
    </row>
    <row r="243" spans="2:65" s="11" customFormat="1">
      <c r="B243" s="205"/>
      <c r="C243" s="206"/>
      <c r="D243" s="207" t="s">
        <v>138</v>
      </c>
      <c r="E243" s="208" t="s">
        <v>21</v>
      </c>
      <c r="F243" s="209" t="s">
        <v>267</v>
      </c>
      <c r="G243" s="206"/>
      <c r="H243" s="210" t="s">
        <v>21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138</v>
      </c>
      <c r="AU243" s="216" t="s">
        <v>85</v>
      </c>
      <c r="AV243" s="11" t="s">
        <v>82</v>
      </c>
      <c r="AW243" s="11" t="s">
        <v>39</v>
      </c>
      <c r="AX243" s="11" t="s">
        <v>75</v>
      </c>
      <c r="AY243" s="216" t="s">
        <v>130</v>
      </c>
    </row>
    <row r="244" spans="2:65" s="11" customFormat="1">
      <c r="B244" s="205"/>
      <c r="C244" s="206"/>
      <c r="D244" s="207" t="s">
        <v>138</v>
      </c>
      <c r="E244" s="208" t="s">
        <v>21</v>
      </c>
      <c r="F244" s="209" t="s">
        <v>177</v>
      </c>
      <c r="G244" s="206"/>
      <c r="H244" s="210" t="s">
        <v>21</v>
      </c>
      <c r="I244" s="211"/>
      <c r="J244" s="206"/>
      <c r="K244" s="206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138</v>
      </c>
      <c r="AU244" s="216" t="s">
        <v>85</v>
      </c>
      <c r="AV244" s="11" t="s">
        <v>82</v>
      </c>
      <c r="AW244" s="11" t="s">
        <v>39</v>
      </c>
      <c r="AX244" s="11" t="s">
        <v>75</v>
      </c>
      <c r="AY244" s="216" t="s">
        <v>130</v>
      </c>
    </row>
    <row r="245" spans="2:65" s="12" customFormat="1">
      <c r="B245" s="217"/>
      <c r="C245" s="218"/>
      <c r="D245" s="207" t="s">
        <v>138</v>
      </c>
      <c r="E245" s="231" t="s">
        <v>21</v>
      </c>
      <c r="F245" s="232" t="s">
        <v>258</v>
      </c>
      <c r="G245" s="218"/>
      <c r="H245" s="233">
        <v>85.23</v>
      </c>
      <c r="I245" s="223"/>
      <c r="J245" s="218"/>
      <c r="K245" s="218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138</v>
      </c>
      <c r="AU245" s="228" t="s">
        <v>85</v>
      </c>
      <c r="AV245" s="12" t="s">
        <v>85</v>
      </c>
      <c r="AW245" s="12" t="s">
        <v>39</v>
      </c>
      <c r="AX245" s="12" t="s">
        <v>75</v>
      </c>
      <c r="AY245" s="228" t="s">
        <v>130</v>
      </c>
    </row>
    <row r="246" spans="2:65" s="11" customFormat="1">
      <c r="B246" s="205"/>
      <c r="C246" s="206"/>
      <c r="D246" s="207" t="s">
        <v>138</v>
      </c>
      <c r="E246" s="208" t="s">
        <v>21</v>
      </c>
      <c r="F246" s="209" t="s">
        <v>179</v>
      </c>
      <c r="G246" s="206"/>
      <c r="H246" s="210" t="s">
        <v>21</v>
      </c>
      <c r="I246" s="211"/>
      <c r="J246" s="206"/>
      <c r="K246" s="206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138</v>
      </c>
      <c r="AU246" s="216" t="s">
        <v>85</v>
      </c>
      <c r="AV246" s="11" t="s">
        <v>82</v>
      </c>
      <c r="AW246" s="11" t="s">
        <v>39</v>
      </c>
      <c r="AX246" s="11" t="s">
        <v>75</v>
      </c>
      <c r="AY246" s="216" t="s">
        <v>130</v>
      </c>
    </row>
    <row r="247" spans="2:65" s="12" customFormat="1">
      <c r="B247" s="217"/>
      <c r="C247" s="218"/>
      <c r="D247" s="207" t="s">
        <v>138</v>
      </c>
      <c r="E247" s="231" t="s">
        <v>21</v>
      </c>
      <c r="F247" s="232" t="s">
        <v>259</v>
      </c>
      <c r="G247" s="218"/>
      <c r="H247" s="233">
        <v>200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138</v>
      </c>
      <c r="AU247" s="228" t="s">
        <v>85</v>
      </c>
      <c r="AV247" s="12" t="s">
        <v>85</v>
      </c>
      <c r="AW247" s="12" t="s">
        <v>39</v>
      </c>
      <c r="AX247" s="12" t="s">
        <v>75</v>
      </c>
      <c r="AY247" s="228" t="s">
        <v>130</v>
      </c>
    </row>
    <row r="248" spans="2:65" s="11" customFormat="1">
      <c r="B248" s="205"/>
      <c r="C248" s="206"/>
      <c r="D248" s="207" t="s">
        <v>138</v>
      </c>
      <c r="E248" s="208" t="s">
        <v>21</v>
      </c>
      <c r="F248" s="209" t="s">
        <v>260</v>
      </c>
      <c r="G248" s="206"/>
      <c r="H248" s="210" t="s">
        <v>21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138</v>
      </c>
      <c r="AU248" s="216" t="s">
        <v>85</v>
      </c>
      <c r="AV248" s="11" t="s">
        <v>82</v>
      </c>
      <c r="AW248" s="11" t="s">
        <v>39</v>
      </c>
      <c r="AX248" s="11" t="s">
        <v>75</v>
      </c>
      <c r="AY248" s="216" t="s">
        <v>130</v>
      </c>
    </row>
    <row r="249" spans="2:65" s="12" customFormat="1">
      <c r="B249" s="217"/>
      <c r="C249" s="218"/>
      <c r="D249" s="207" t="s">
        <v>138</v>
      </c>
      <c r="E249" s="231" t="s">
        <v>21</v>
      </c>
      <c r="F249" s="232" t="s">
        <v>261</v>
      </c>
      <c r="G249" s="218"/>
      <c r="H249" s="233">
        <v>40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138</v>
      </c>
      <c r="AU249" s="228" t="s">
        <v>85</v>
      </c>
      <c r="AV249" s="12" t="s">
        <v>85</v>
      </c>
      <c r="AW249" s="12" t="s">
        <v>39</v>
      </c>
      <c r="AX249" s="12" t="s">
        <v>75</v>
      </c>
      <c r="AY249" s="228" t="s">
        <v>130</v>
      </c>
    </row>
    <row r="250" spans="2:65" s="11" customFormat="1">
      <c r="B250" s="205"/>
      <c r="C250" s="206"/>
      <c r="D250" s="207" t="s">
        <v>138</v>
      </c>
      <c r="E250" s="208" t="s">
        <v>21</v>
      </c>
      <c r="F250" s="209" t="s">
        <v>268</v>
      </c>
      <c r="G250" s="206"/>
      <c r="H250" s="210" t="s">
        <v>21</v>
      </c>
      <c r="I250" s="211"/>
      <c r="J250" s="206"/>
      <c r="K250" s="206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138</v>
      </c>
      <c r="AU250" s="216" t="s">
        <v>85</v>
      </c>
      <c r="AV250" s="11" t="s">
        <v>82</v>
      </c>
      <c r="AW250" s="11" t="s">
        <v>39</v>
      </c>
      <c r="AX250" s="11" t="s">
        <v>75</v>
      </c>
      <c r="AY250" s="216" t="s">
        <v>130</v>
      </c>
    </row>
    <row r="251" spans="2:65" s="12" customFormat="1">
      <c r="B251" s="217"/>
      <c r="C251" s="218"/>
      <c r="D251" s="207" t="s">
        <v>138</v>
      </c>
      <c r="E251" s="231" t="s">
        <v>21</v>
      </c>
      <c r="F251" s="232" t="s">
        <v>269</v>
      </c>
      <c r="G251" s="218"/>
      <c r="H251" s="233">
        <v>358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138</v>
      </c>
      <c r="AU251" s="228" t="s">
        <v>85</v>
      </c>
      <c r="AV251" s="12" t="s">
        <v>85</v>
      </c>
      <c r="AW251" s="12" t="s">
        <v>39</v>
      </c>
      <c r="AX251" s="12" t="s">
        <v>75</v>
      </c>
      <c r="AY251" s="228" t="s">
        <v>130</v>
      </c>
    </row>
    <row r="252" spans="2:65" s="13" customFormat="1">
      <c r="B252" s="234"/>
      <c r="C252" s="235"/>
      <c r="D252" s="207" t="s">
        <v>138</v>
      </c>
      <c r="E252" s="245" t="s">
        <v>21</v>
      </c>
      <c r="F252" s="246" t="s">
        <v>160</v>
      </c>
      <c r="G252" s="235"/>
      <c r="H252" s="247">
        <v>683.23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AT252" s="244" t="s">
        <v>138</v>
      </c>
      <c r="AU252" s="244" t="s">
        <v>85</v>
      </c>
      <c r="AV252" s="13" t="s">
        <v>136</v>
      </c>
      <c r="AW252" s="13" t="s">
        <v>39</v>
      </c>
      <c r="AX252" s="13" t="s">
        <v>82</v>
      </c>
      <c r="AY252" s="244" t="s">
        <v>130</v>
      </c>
    </row>
    <row r="253" spans="2:65" s="12" customFormat="1">
      <c r="B253" s="217"/>
      <c r="C253" s="218"/>
      <c r="D253" s="219" t="s">
        <v>138</v>
      </c>
      <c r="E253" s="218"/>
      <c r="F253" s="221" t="s">
        <v>270</v>
      </c>
      <c r="G253" s="218"/>
      <c r="H253" s="222">
        <v>6.8319999999999999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138</v>
      </c>
      <c r="AU253" s="228" t="s">
        <v>85</v>
      </c>
      <c r="AV253" s="12" t="s">
        <v>85</v>
      </c>
      <c r="AW253" s="12" t="s">
        <v>6</v>
      </c>
      <c r="AX253" s="12" t="s">
        <v>82</v>
      </c>
      <c r="AY253" s="228" t="s">
        <v>130</v>
      </c>
    </row>
    <row r="254" spans="2:65" s="1" customFormat="1" ht="22.5" customHeight="1">
      <c r="B254" s="41"/>
      <c r="C254" s="193" t="s">
        <v>9</v>
      </c>
      <c r="D254" s="193" t="s">
        <v>132</v>
      </c>
      <c r="E254" s="194" t="s">
        <v>271</v>
      </c>
      <c r="F254" s="195" t="s">
        <v>272</v>
      </c>
      <c r="G254" s="196" t="s">
        <v>135</v>
      </c>
      <c r="H254" s="197">
        <v>1042</v>
      </c>
      <c r="I254" s="198"/>
      <c r="J254" s="199">
        <f>ROUND(I254*H254,2)</f>
        <v>0</v>
      </c>
      <c r="K254" s="195" t="s">
        <v>144</v>
      </c>
      <c r="L254" s="61"/>
      <c r="M254" s="200" t="s">
        <v>21</v>
      </c>
      <c r="N254" s="201" t="s">
        <v>46</v>
      </c>
      <c r="O254" s="42"/>
      <c r="P254" s="202">
        <f>O254*H254</f>
        <v>0</v>
      </c>
      <c r="Q254" s="202">
        <v>0</v>
      </c>
      <c r="R254" s="202">
        <f>Q254*H254</f>
        <v>0</v>
      </c>
      <c r="S254" s="202">
        <v>0</v>
      </c>
      <c r="T254" s="203">
        <f>S254*H254</f>
        <v>0</v>
      </c>
      <c r="AR254" s="24" t="s">
        <v>136</v>
      </c>
      <c r="AT254" s="24" t="s">
        <v>132</v>
      </c>
      <c r="AU254" s="24" t="s">
        <v>85</v>
      </c>
      <c r="AY254" s="24" t="s">
        <v>130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24" t="s">
        <v>82</v>
      </c>
      <c r="BK254" s="204">
        <f>ROUND(I254*H254,2)</f>
        <v>0</v>
      </c>
      <c r="BL254" s="24" t="s">
        <v>136</v>
      </c>
      <c r="BM254" s="24" t="s">
        <v>273</v>
      </c>
    </row>
    <row r="255" spans="2:65" s="1" customFormat="1" ht="162">
      <c r="B255" s="41"/>
      <c r="C255" s="63"/>
      <c r="D255" s="207" t="s">
        <v>146</v>
      </c>
      <c r="E255" s="63"/>
      <c r="F255" s="229" t="s">
        <v>274</v>
      </c>
      <c r="G255" s="63"/>
      <c r="H255" s="63"/>
      <c r="I255" s="163"/>
      <c r="J255" s="63"/>
      <c r="K255" s="63"/>
      <c r="L255" s="61"/>
      <c r="M255" s="230"/>
      <c r="N255" s="42"/>
      <c r="O255" s="42"/>
      <c r="P255" s="42"/>
      <c r="Q255" s="42"/>
      <c r="R255" s="42"/>
      <c r="S255" s="42"/>
      <c r="T255" s="78"/>
      <c r="AT255" s="24" t="s">
        <v>146</v>
      </c>
      <c r="AU255" s="24" t="s">
        <v>85</v>
      </c>
    </row>
    <row r="256" spans="2:65" s="11" customFormat="1">
      <c r="B256" s="205"/>
      <c r="C256" s="206"/>
      <c r="D256" s="207" t="s">
        <v>138</v>
      </c>
      <c r="E256" s="208" t="s">
        <v>21</v>
      </c>
      <c r="F256" s="209" t="s">
        <v>275</v>
      </c>
      <c r="G256" s="206"/>
      <c r="H256" s="210" t="s">
        <v>21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138</v>
      </c>
      <c r="AU256" s="216" t="s">
        <v>85</v>
      </c>
      <c r="AV256" s="11" t="s">
        <v>82</v>
      </c>
      <c r="AW256" s="11" t="s">
        <v>39</v>
      </c>
      <c r="AX256" s="11" t="s">
        <v>75</v>
      </c>
      <c r="AY256" s="216" t="s">
        <v>130</v>
      </c>
    </row>
    <row r="257" spans="2:65" s="12" customFormat="1">
      <c r="B257" s="217"/>
      <c r="C257" s="218"/>
      <c r="D257" s="207" t="s">
        <v>138</v>
      </c>
      <c r="E257" s="231" t="s">
        <v>21</v>
      </c>
      <c r="F257" s="232" t="s">
        <v>276</v>
      </c>
      <c r="G257" s="218"/>
      <c r="H257" s="233">
        <v>1042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138</v>
      </c>
      <c r="AU257" s="228" t="s">
        <v>85</v>
      </c>
      <c r="AV257" s="12" t="s">
        <v>85</v>
      </c>
      <c r="AW257" s="12" t="s">
        <v>39</v>
      </c>
      <c r="AX257" s="12" t="s">
        <v>75</v>
      </c>
      <c r="AY257" s="228" t="s">
        <v>130</v>
      </c>
    </row>
    <row r="258" spans="2:65" s="13" customFormat="1">
      <c r="B258" s="234"/>
      <c r="C258" s="235"/>
      <c r="D258" s="219" t="s">
        <v>138</v>
      </c>
      <c r="E258" s="236" t="s">
        <v>21</v>
      </c>
      <c r="F258" s="237" t="s">
        <v>160</v>
      </c>
      <c r="G258" s="235"/>
      <c r="H258" s="238">
        <v>1042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AT258" s="244" t="s">
        <v>138</v>
      </c>
      <c r="AU258" s="244" t="s">
        <v>85</v>
      </c>
      <c r="AV258" s="13" t="s">
        <v>136</v>
      </c>
      <c r="AW258" s="13" t="s">
        <v>39</v>
      </c>
      <c r="AX258" s="13" t="s">
        <v>82</v>
      </c>
      <c r="AY258" s="244" t="s">
        <v>130</v>
      </c>
    </row>
    <row r="259" spans="2:65" s="1" customFormat="1" ht="22.5" customHeight="1">
      <c r="B259" s="41"/>
      <c r="C259" s="193" t="s">
        <v>277</v>
      </c>
      <c r="D259" s="193" t="s">
        <v>132</v>
      </c>
      <c r="E259" s="194" t="s">
        <v>278</v>
      </c>
      <c r="F259" s="195" t="s">
        <v>279</v>
      </c>
      <c r="G259" s="196" t="s">
        <v>135</v>
      </c>
      <c r="H259" s="197">
        <v>325.23</v>
      </c>
      <c r="I259" s="198"/>
      <c r="J259" s="199">
        <f>ROUND(I259*H259,2)</f>
        <v>0</v>
      </c>
      <c r="K259" s="195" t="s">
        <v>144</v>
      </c>
      <c r="L259" s="61"/>
      <c r="M259" s="200" t="s">
        <v>21</v>
      </c>
      <c r="N259" s="201" t="s">
        <v>46</v>
      </c>
      <c r="O259" s="42"/>
      <c r="P259" s="202">
        <f>O259*H259</f>
        <v>0</v>
      </c>
      <c r="Q259" s="202">
        <v>0</v>
      </c>
      <c r="R259" s="202">
        <f>Q259*H259</f>
        <v>0</v>
      </c>
      <c r="S259" s="202">
        <v>0</v>
      </c>
      <c r="T259" s="203">
        <f>S259*H259</f>
        <v>0</v>
      </c>
      <c r="AR259" s="24" t="s">
        <v>136</v>
      </c>
      <c r="AT259" s="24" t="s">
        <v>132</v>
      </c>
      <c r="AU259" s="24" t="s">
        <v>85</v>
      </c>
      <c r="AY259" s="24" t="s">
        <v>130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24" t="s">
        <v>82</v>
      </c>
      <c r="BK259" s="204">
        <f>ROUND(I259*H259,2)</f>
        <v>0</v>
      </c>
      <c r="BL259" s="24" t="s">
        <v>136</v>
      </c>
      <c r="BM259" s="24" t="s">
        <v>280</v>
      </c>
    </row>
    <row r="260" spans="2:65" s="1" customFormat="1" ht="121.5">
      <c r="B260" s="41"/>
      <c r="C260" s="63"/>
      <c r="D260" s="207" t="s">
        <v>146</v>
      </c>
      <c r="E260" s="63"/>
      <c r="F260" s="229" t="s">
        <v>281</v>
      </c>
      <c r="G260" s="63"/>
      <c r="H260" s="63"/>
      <c r="I260" s="163"/>
      <c r="J260" s="63"/>
      <c r="K260" s="63"/>
      <c r="L260" s="61"/>
      <c r="M260" s="230"/>
      <c r="N260" s="42"/>
      <c r="O260" s="42"/>
      <c r="P260" s="42"/>
      <c r="Q260" s="42"/>
      <c r="R260" s="42"/>
      <c r="S260" s="42"/>
      <c r="T260" s="78"/>
      <c r="AT260" s="24" t="s">
        <v>146</v>
      </c>
      <c r="AU260" s="24" t="s">
        <v>85</v>
      </c>
    </row>
    <row r="261" spans="2:65" s="11" customFormat="1">
      <c r="B261" s="205"/>
      <c r="C261" s="206"/>
      <c r="D261" s="207" t="s">
        <v>138</v>
      </c>
      <c r="E261" s="208" t="s">
        <v>21</v>
      </c>
      <c r="F261" s="209" t="s">
        <v>282</v>
      </c>
      <c r="G261" s="206"/>
      <c r="H261" s="210" t="s">
        <v>21</v>
      </c>
      <c r="I261" s="211"/>
      <c r="J261" s="206"/>
      <c r="K261" s="206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138</v>
      </c>
      <c r="AU261" s="216" t="s">
        <v>85</v>
      </c>
      <c r="AV261" s="11" t="s">
        <v>82</v>
      </c>
      <c r="AW261" s="11" t="s">
        <v>39</v>
      </c>
      <c r="AX261" s="11" t="s">
        <v>75</v>
      </c>
      <c r="AY261" s="216" t="s">
        <v>130</v>
      </c>
    </row>
    <row r="262" spans="2:65" s="11" customFormat="1">
      <c r="B262" s="205"/>
      <c r="C262" s="206"/>
      <c r="D262" s="207" t="s">
        <v>138</v>
      </c>
      <c r="E262" s="208" t="s">
        <v>21</v>
      </c>
      <c r="F262" s="209" t="s">
        <v>177</v>
      </c>
      <c r="G262" s="206"/>
      <c r="H262" s="210" t="s">
        <v>21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138</v>
      </c>
      <c r="AU262" s="216" t="s">
        <v>85</v>
      </c>
      <c r="AV262" s="11" t="s">
        <v>82</v>
      </c>
      <c r="AW262" s="11" t="s">
        <v>39</v>
      </c>
      <c r="AX262" s="11" t="s">
        <v>75</v>
      </c>
      <c r="AY262" s="216" t="s">
        <v>130</v>
      </c>
    </row>
    <row r="263" spans="2:65" s="12" customFormat="1">
      <c r="B263" s="217"/>
      <c r="C263" s="218"/>
      <c r="D263" s="207" t="s">
        <v>138</v>
      </c>
      <c r="E263" s="231" t="s">
        <v>21</v>
      </c>
      <c r="F263" s="232" t="s">
        <v>258</v>
      </c>
      <c r="G263" s="218"/>
      <c r="H263" s="233">
        <v>85.23</v>
      </c>
      <c r="I263" s="223"/>
      <c r="J263" s="218"/>
      <c r="K263" s="218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138</v>
      </c>
      <c r="AU263" s="228" t="s">
        <v>85</v>
      </c>
      <c r="AV263" s="12" t="s">
        <v>85</v>
      </c>
      <c r="AW263" s="12" t="s">
        <v>39</v>
      </c>
      <c r="AX263" s="12" t="s">
        <v>75</v>
      </c>
      <c r="AY263" s="228" t="s">
        <v>130</v>
      </c>
    </row>
    <row r="264" spans="2:65" s="11" customFormat="1">
      <c r="B264" s="205"/>
      <c r="C264" s="206"/>
      <c r="D264" s="207" t="s">
        <v>138</v>
      </c>
      <c r="E264" s="208" t="s">
        <v>21</v>
      </c>
      <c r="F264" s="209" t="s">
        <v>179</v>
      </c>
      <c r="G264" s="206"/>
      <c r="H264" s="210" t="s">
        <v>21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138</v>
      </c>
      <c r="AU264" s="216" t="s">
        <v>85</v>
      </c>
      <c r="AV264" s="11" t="s">
        <v>82</v>
      </c>
      <c r="AW264" s="11" t="s">
        <v>39</v>
      </c>
      <c r="AX264" s="11" t="s">
        <v>75</v>
      </c>
      <c r="AY264" s="216" t="s">
        <v>130</v>
      </c>
    </row>
    <row r="265" spans="2:65" s="12" customFormat="1">
      <c r="B265" s="217"/>
      <c r="C265" s="218"/>
      <c r="D265" s="207" t="s">
        <v>138</v>
      </c>
      <c r="E265" s="231" t="s">
        <v>21</v>
      </c>
      <c r="F265" s="232" t="s">
        <v>259</v>
      </c>
      <c r="G265" s="218"/>
      <c r="H265" s="233">
        <v>200</v>
      </c>
      <c r="I265" s="223"/>
      <c r="J265" s="218"/>
      <c r="K265" s="218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138</v>
      </c>
      <c r="AU265" s="228" t="s">
        <v>85</v>
      </c>
      <c r="AV265" s="12" t="s">
        <v>85</v>
      </c>
      <c r="AW265" s="12" t="s">
        <v>39</v>
      </c>
      <c r="AX265" s="12" t="s">
        <v>75</v>
      </c>
      <c r="AY265" s="228" t="s">
        <v>130</v>
      </c>
    </row>
    <row r="266" spans="2:65" s="11" customFormat="1">
      <c r="B266" s="205"/>
      <c r="C266" s="206"/>
      <c r="D266" s="207" t="s">
        <v>138</v>
      </c>
      <c r="E266" s="208" t="s">
        <v>21</v>
      </c>
      <c r="F266" s="209" t="s">
        <v>260</v>
      </c>
      <c r="G266" s="206"/>
      <c r="H266" s="210" t="s">
        <v>21</v>
      </c>
      <c r="I266" s="211"/>
      <c r="J266" s="206"/>
      <c r="K266" s="206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138</v>
      </c>
      <c r="AU266" s="216" t="s">
        <v>85</v>
      </c>
      <c r="AV266" s="11" t="s">
        <v>82</v>
      </c>
      <c r="AW266" s="11" t="s">
        <v>39</v>
      </c>
      <c r="AX266" s="11" t="s">
        <v>75</v>
      </c>
      <c r="AY266" s="216" t="s">
        <v>130</v>
      </c>
    </row>
    <row r="267" spans="2:65" s="12" customFormat="1">
      <c r="B267" s="217"/>
      <c r="C267" s="218"/>
      <c r="D267" s="207" t="s">
        <v>138</v>
      </c>
      <c r="E267" s="231" t="s">
        <v>21</v>
      </c>
      <c r="F267" s="232" t="s">
        <v>261</v>
      </c>
      <c r="G267" s="218"/>
      <c r="H267" s="233">
        <v>40</v>
      </c>
      <c r="I267" s="223"/>
      <c r="J267" s="218"/>
      <c r="K267" s="218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138</v>
      </c>
      <c r="AU267" s="228" t="s">
        <v>85</v>
      </c>
      <c r="AV267" s="12" t="s">
        <v>85</v>
      </c>
      <c r="AW267" s="12" t="s">
        <v>39</v>
      </c>
      <c r="AX267" s="12" t="s">
        <v>75</v>
      </c>
      <c r="AY267" s="228" t="s">
        <v>130</v>
      </c>
    </row>
    <row r="268" spans="2:65" s="13" customFormat="1">
      <c r="B268" s="234"/>
      <c r="C268" s="235"/>
      <c r="D268" s="219" t="s">
        <v>138</v>
      </c>
      <c r="E268" s="236" t="s">
        <v>21</v>
      </c>
      <c r="F268" s="237" t="s">
        <v>160</v>
      </c>
      <c r="G268" s="235"/>
      <c r="H268" s="238">
        <v>325.23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AT268" s="244" t="s">
        <v>138</v>
      </c>
      <c r="AU268" s="244" t="s">
        <v>85</v>
      </c>
      <c r="AV268" s="13" t="s">
        <v>136</v>
      </c>
      <c r="AW268" s="13" t="s">
        <v>39</v>
      </c>
      <c r="AX268" s="13" t="s">
        <v>82</v>
      </c>
      <c r="AY268" s="244" t="s">
        <v>130</v>
      </c>
    </row>
    <row r="269" spans="2:65" s="1" customFormat="1" ht="22.5" customHeight="1">
      <c r="B269" s="41"/>
      <c r="C269" s="193" t="s">
        <v>283</v>
      </c>
      <c r="D269" s="193" t="s">
        <v>132</v>
      </c>
      <c r="E269" s="194" t="s">
        <v>284</v>
      </c>
      <c r="F269" s="195" t="s">
        <v>285</v>
      </c>
      <c r="G269" s="196" t="s">
        <v>135</v>
      </c>
      <c r="H269" s="197">
        <v>343</v>
      </c>
      <c r="I269" s="198"/>
      <c r="J269" s="199">
        <f>ROUND(I269*H269,2)</f>
        <v>0</v>
      </c>
      <c r="K269" s="195" t="s">
        <v>144</v>
      </c>
      <c r="L269" s="61"/>
      <c r="M269" s="200" t="s">
        <v>21</v>
      </c>
      <c r="N269" s="201" t="s">
        <v>46</v>
      </c>
      <c r="O269" s="42"/>
      <c r="P269" s="202">
        <f>O269*H269</f>
        <v>0</v>
      </c>
      <c r="Q269" s="202">
        <v>0</v>
      </c>
      <c r="R269" s="202">
        <f>Q269*H269</f>
        <v>0</v>
      </c>
      <c r="S269" s="202">
        <v>0</v>
      </c>
      <c r="T269" s="203">
        <f>S269*H269</f>
        <v>0</v>
      </c>
      <c r="AR269" s="24" t="s">
        <v>136</v>
      </c>
      <c r="AT269" s="24" t="s">
        <v>132</v>
      </c>
      <c r="AU269" s="24" t="s">
        <v>85</v>
      </c>
      <c r="AY269" s="24" t="s">
        <v>130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24" t="s">
        <v>82</v>
      </c>
      <c r="BK269" s="204">
        <f>ROUND(I269*H269,2)</f>
        <v>0</v>
      </c>
      <c r="BL269" s="24" t="s">
        <v>136</v>
      </c>
      <c r="BM269" s="24" t="s">
        <v>286</v>
      </c>
    </row>
    <row r="270" spans="2:65" s="11" customFormat="1">
      <c r="B270" s="205"/>
      <c r="C270" s="206"/>
      <c r="D270" s="207" t="s">
        <v>138</v>
      </c>
      <c r="E270" s="208" t="s">
        <v>21</v>
      </c>
      <c r="F270" s="209" t="s">
        <v>179</v>
      </c>
      <c r="G270" s="206"/>
      <c r="H270" s="210" t="s">
        <v>21</v>
      </c>
      <c r="I270" s="211"/>
      <c r="J270" s="206"/>
      <c r="K270" s="206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138</v>
      </c>
      <c r="AU270" s="216" t="s">
        <v>85</v>
      </c>
      <c r="AV270" s="11" t="s">
        <v>82</v>
      </c>
      <c r="AW270" s="11" t="s">
        <v>39</v>
      </c>
      <c r="AX270" s="11" t="s">
        <v>75</v>
      </c>
      <c r="AY270" s="216" t="s">
        <v>130</v>
      </c>
    </row>
    <row r="271" spans="2:65" s="12" customFormat="1">
      <c r="B271" s="217"/>
      <c r="C271" s="218"/>
      <c r="D271" s="207" t="s">
        <v>138</v>
      </c>
      <c r="E271" s="231" t="s">
        <v>21</v>
      </c>
      <c r="F271" s="232" t="s">
        <v>287</v>
      </c>
      <c r="G271" s="218"/>
      <c r="H271" s="233">
        <v>240</v>
      </c>
      <c r="I271" s="223"/>
      <c r="J271" s="218"/>
      <c r="K271" s="218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138</v>
      </c>
      <c r="AU271" s="228" t="s">
        <v>85</v>
      </c>
      <c r="AV271" s="12" t="s">
        <v>85</v>
      </c>
      <c r="AW271" s="12" t="s">
        <v>39</v>
      </c>
      <c r="AX271" s="12" t="s">
        <v>75</v>
      </c>
      <c r="AY271" s="228" t="s">
        <v>130</v>
      </c>
    </row>
    <row r="272" spans="2:65" s="11" customFormat="1">
      <c r="B272" s="205"/>
      <c r="C272" s="206"/>
      <c r="D272" s="207" t="s">
        <v>138</v>
      </c>
      <c r="E272" s="208" t="s">
        <v>21</v>
      </c>
      <c r="F272" s="209" t="s">
        <v>288</v>
      </c>
      <c r="G272" s="206"/>
      <c r="H272" s="210" t="s">
        <v>21</v>
      </c>
      <c r="I272" s="211"/>
      <c r="J272" s="206"/>
      <c r="K272" s="206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138</v>
      </c>
      <c r="AU272" s="216" t="s">
        <v>85</v>
      </c>
      <c r="AV272" s="11" t="s">
        <v>82</v>
      </c>
      <c r="AW272" s="11" t="s">
        <v>39</v>
      </c>
      <c r="AX272" s="11" t="s">
        <v>75</v>
      </c>
      <c r="AY272" s="216" t="s">
        <v>130</v>
      </c>
    </row>
    <row r="273" spans="2:65" s="12" customFormat="1">
      <c r="B273" s="217"/>
      <c r="C273" s="218"/>
      <c r="D273" s="207" t="s">
        <v>138</v>
      </c>
      <c r="E273" s="231" t="s">
        <v>21</v>
      </c>
      <c r="F273" s="232" t="s">
        <v>289</v>
      </c>
      <c r="G273" s="218"/>
      <c r="H273" s="233">
        <v>103</v>
      </c>
      <c r="I273" s="223"/>
      <c r="J273" s="218"/>
      <c r="K273" s="218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138</v>
      </c>
      <c r="AU273" s="228" t="s">
        <v>85</v>
      </c>
      <c r="AV273" s="12" t="s">
        <v>85</v>
      </c>
      <c r="AW273" s="12" t="s">
        <v>39</v>
      </c>
      <c r="AX273" s="12" t="s">
        <v>75</v>
      </c>
      <c r="AY273" s="228" t="s">
        <v>130</v>
      </c>
    </row>
    <row r="274" spans="2:65" s="13" customFormat="1">
      <c r="B274" s="234"/>
      <c r="C274" s="235"/>
      <c r="D274" s="207" t="s">
        <v>138</v>
      </c>
      <c r="E274" s="245" t="s">
        <v>21</v>
      </c>
      <c r="F274" s="246" t="s">
        <v>160</v>
      </c>
      <c r="G274" s="235"/>
      <c r="H274" s="247">
        <v>343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AT274" s="244" t="s">
        <v>138</v>
      </c>
      <c r="AU274" s="244" t="s">
        <v>85</v>
      </c>
      <c r="AV274" s="13" t="s">
        <v>136</v>
      </c>
      <c r="AW274" s="13" t="s">
        <v>39</v>
      </c>
      <c r="AX274" s="13" t="s">
        <v>82</v>
      </c>
      <c r="AY274" s="244" t="s">
        <v>130</v>
      </c>
    </row>
    <row r="275" spans="2:65" s="10" customFormat="1" ht="29.85" customHeight="1">
      <c r="B275" s="176"/>
      <c r="C275" s="177"/>
      <c r="D275" s="190" t="s">
        <v>74</v>
      </c>
      <c r="E275" s="191" t="s">
        <v>85</v>
      </c>
      <c r="F275" s="191" t="s">
        <v>290</v>
      </c>
      <c r="G275" s="177"/>
      <c r="H275" s="177"/>
      <c r="I275" s="180"/>
      <c r="J275" s="192">
        <f>BK275</f>
        <v>0</v>
      </c>
      <c r="K275" s="177"/>
      <c r="L275" s="182"/>
      <c r="M275" s="183"/>
      <c r="N275" s="184"/>
      <c r="O275" s="184"/>
      <c r="P275" s="185">
        <f>SUM(P276:P304)</f>
        <v>0</v>
      </c>
      <c r="Q275" s="184"/>
      <c r="R275" s="185">
        <f>SUM(R276:R304)</f>
        <v>103.17555249999999</v>
      </c>
      <c r="S275" s="184"/>
      <c r="T275" s="186">
        <f>SUM(T276:T304)</f>
        <v>0</v>
      </c>
      <c r="AR275" s="187" t="s">
        <v>82</v>
      </c>
      <c r="AT275" s="188" t="s">
        <v>74</v>
      </c>
      <c r="AU275" s="188" t="s">
        <v>82</v>
      </c>
      <c r="AY275" s="187" t="s">
        <v>130</v>
      </c>
      <c r="BK275" s="189">
        <f>SUM(BK276:BK304)</f>
        <v>0</v>
      </c>
    </row>
    <row r="276" spans="2:65" s="1" customFormat="1" ht="31.5" customHeight="1">
      <c r="B276" s="41"/>
      <c r="C276" s="193" t="s">
        <v>291</v>
      </c>
      <c r="D276" s="193" t="s">
        <v>132</v>
      </c>
      <c r="E276" s="194" t="s">
        <v>292</v>
      </c>
      <c r="F276" s="195" t="s">
        <v>293</v>
      </c>
      <c r="G276" s="196" t="s">
        <v>294</v>
      </c>
      <c r="H276" s="197">
        <v>159</v>
      </c>
      <c r="I276" s="198"/>
      <c r="J276" s="199">
        <f>ROUND(I276*H276,2)</f>
        <v>0</v>
      </c>
      <c r="K276" s="195" t="s">
        <v>21</v>
      </c>
      <c r="L276" s="61"/>
      <c r="M276" s="200" t="s">
        <v>21</v>
      </c>
      <c r="N276" s="201" t="s">
        <v>46</v>
      </c>
      <c r="O276" s="42"/>
      <c r="P276" s="202">
        <f>O276*H276</f>
        <v>0</v>
      </c>
      <c r="Q276" s="202">
        <v>0.23058000000000001</v>
      </c>
      <c r="R276" s="202">
        <f>Q276*H276</f>
        <v>36.662219999999998</v>
      </c>
      <c r="S276" s="202">
        <v>0</v>
      </c>
      <c r="T276" s="203">
        <f>S276*H276</f>
        <v>0</v>
      </c>
      <c r="AR276" s="24" t="s">
        <v>136</v>
      </c>
      <c r="AT276" s="24" t="s">
        <v>132</v>
      </c>
      <c r="AU276" s="24" t="s">
        <v>85</v>
      </c>
      <c r="AY276" s="24" t="s">
        <v>130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24" t="s">
        <v>82</v>
      </c>
      <c r="BK276" s="204">
        <f>ROUND(I276*H276,2)</f>
        <v>0</v>
      </c>
      <c r="BL276" s="24" t="s">
        <v>136</v>
      </c>
      <c r="BM276" s="24" t="s">
        <v>295</v>
      </c>
    </row>
    <row r="277" spans="2:65" s="11" customFormat="1">
      <c r="B277" s="205"/>
      <c r="C277" s="206"/>
      <c r="D277" s="207" t="s">
        <v>138</v>
      </c>
      <c r="E277" s="208" t="s">
        <v>21</v>
      </c>
      <c r="F277" s="209" t="s">
        <v>296</v>
      </c>
      <c r="G277" s="206"/>
      <c r="H277" s="210" t="s">
        <v>21</v>
      </c>
      <c r="I277" s="211"/>
      <c r="J277" s="206"/>
      <c r="K277" s="206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138</v>
      </c>
      <c r="AU277" s="216" t="s">
        <v>85</v>
      </c>
      <c r="AV277" s="11" t="s">
        <v>82</v>
      </c>
      <c r="AW277" s="11" t="s">
        <v>39</v>
      </c>
      <c r="AX277" s="11" t="s">
        <v>75</v>
      </c>
      <c r="AY277" s="216" t="s">
        <v>130</v>
      </c>
    </row>
    <row r="278" spans="2:65" s="12" customFormat="1">
      <c r="B278" s="217"/>
      <c r="C278" s="218"/>
      <c r="D278" s="219" t="s">
        <v>138</v>
      </c>
      <c r="E278" s="220" t="s">
        <v>21</v>
      </c>
      <c r="F278" s="221" t="s">
        <v>297</v>
      </c>
      <c r="G278" s="218"/>
      <c r="H278" s="222">
        <v>159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138</v>
      </c>
      <c r="AU278" s="228" t="s">
        <v>85</v>
      </c>
      <c r="AV278" s="12" t="s">
        <v>85</v>
      </c>
      <c r="AW278" s="12" t="s">
        <v>39</v>
      </c>
      <c r="AX278" s="12" t="s">
        <v>82</v>
      </c>
      <c r="AY278" s="228" t="s">
        <v>130</v>
      </c>
    </row>
    <row r="279" spans="2:65" s="1" customFormat="1" ht="31.5" customHeight="1">
      <c r="B279" s="41"/>
      <c r="C279" s="193" t="s">
        <v>298</v>
      </c>
      <c r="D279" s="193" t="s">
        <v>132</v>
      </c>
      <c r="E279" s="194" t="s">
        <v>299</v>
      </c>
      <c r="F279" s="195" t="s">
        <v>300</v>
      </c>
      <c r="G279" s="196" t="s">
        <v>153</v>
      </c>
      <c r="H279" s="197">
        <v>39.75</v>
      </c>
      <c r="I279" s="198"/>
      <c r="J279" s="199">
        <f>ROUND(I279*H279,2)</f>
        <v>0</v>
      </c>
      <c r="K279" s="195" t="s">
        <v>21</v>
      </c>
      <c r="L279" s="61"/>
      <c r="M279" s="200" t="s">
        <v>21</v>
      </c>
      <c r="N279" s="201" t="s">
        <v>46</v>
      </c>
      <c r="O279" s="42"/>
      <c r="P279" s="202">
        <f>O279*H279</f>
        <v>0</v>
      </c>
      <c r="Q279" s="202">
        <v>1.665</v>
      </c>
      <c r="R279" s="202">
        <f>Q279*H279</f>
        <v>66.183750000000003</v>
      </c>
      <c r="S279" s="202">
        <v>0</v>
      </c>
      <c r="T279" s="203">
        <f>S279*H279</f>
        <v>0</v>
      </c>
      <c r="AR279" s="24" t="s">
        <v>136</v>
      </c>
      <c r="AT279" s="24" t="s">
        <v>132</v>
      </c>
      <c r="AU279" s="24" t="s">
        <v>85</v>
      </c>
      <c r="AY279" s="24" t="s">
        <v>130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24" t="s">
        <v>82</v>
      </c>
      <c r="BK279" s="204">
        <f>ROUND(I279*H279,2)</f>
        <v>0</v>
      </c>
      <c r="BL279" s="24" t="s">
        <v>136</v>
      </c>
      <c r="BM279" s="24" t="s">
        <v>301</v>
      </c>
    </row>
    <row r="280" spans="2:65" s="11" customFormat="1">
      <c r="B280" s="205"/>
      <c r="C280" s="206"/>
      <c r="D280" s="207" t="s">
        <v>138</v>
      </c>
      <c r="E280" s="208" t="s">
        <v>21</v>
      </c>
      <c r="F280" s="209" t="s">
        <v>296</v>
      </c>
      <c r="G280" s="206"/>
      <c r="H280" s="210" t="s">
        <v>21</v>
      </c>
      <c r="I280" s="211"/>
      <c r="J280" s="206"/>
      <c r="K280" s="206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138</v>
      </c>
      <c r="AU280" s="216" t="s">
        <v>85</v>
      </c>
      <c r="AV280" s="11" t="s">
        <v>82</v>
      </c>
      <c r="AW280" s="11" t="s">
        <v>39</v>
      </c>
      <c r="AX280" s="11" t="s">
        <v>75</v>
      </c>
      <c r="AY280" s="216" t="s">
        <v>130</v>
      </c>
    </row>
    <row r="281" spans="2:65" s="12" customFormat="1">
      <c r="B281" s="217"/>
      <c r="C281" s="218"/>
      <c r="D281" s="219" t="s">
        <v>138</v>
      </c>
      <c r="E281" s="220" t="s">
        <v>21</v>
      </c>
      <c r="F281" s="221" t="s">
        <v>186</v>
      </c>
      <c r="G281" s="218"/>
      <c r="H281" s="222">
        <v>39.75</v>
      </c>
      <c r="I281" s="223"/>
      <c r="J281" s="218"/>
      <c r="K281" s="218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138</v>
      </c>
      <c r="AU281" s="228" t="s">
        <v>85</v>
      </c>
      <c r="AV281" s="12" t="s">
        <v>85</v>
      </c>
      <c r="AW281" s="12" t="s">
        <v>39</v>
      </c>
      <c r="AX281" s="12" t="s">
        <v>82</v>
      </c>
      <c r="AY281" s="228" t="s">
        <v>130</v>
      </c>
    </row>
    <row r="282" spans="2:65" s="1" customFormat="1" ht="22.5" customHeight="1">
      <c r="B282" s="41"/>
      <c r="C282" s="193" t="s">
        <v>302</v>
      </c>
      <c r="D282" s="193" t="s">
        <v>132</v>
      </c>
      <c r="E282" s="194" t="s">
        <v>303</v>
      </c>
      <c r="F282" s="195" t="s">
        <v>304</v>
      </c>
      <c r="G282" s="196" t="s">
        <v>135</v>
      </c>
      <c r="H282" s="197">
        <v>318</v>
      </c>
      <c r="I282" s="198"/>
      <c r="J282" s="199">
        <f>ROUND(I282*H282,2)</f>
        <v>0</v>
      </c>
      <c r="K282" s="195" t="s">
        <v>144</v>
      </c>
      <c r="L282" s="61"/>
      <c r="M282" s="200" t="s">
        <v>21</v>
      </c>
      <c r="N282" s="201" t="s">
        <v>46</v>
      </c>
      <c r="O282" s="42"/>
      <c r="P282" s="202">
        <f>O282*H282</f>
        <v>0</v>
      </c>
      <c r="Q282" s="202">
        <v>1.7000000000000001E-4</v>
      </c>
      <c r="R282" s="202">
        <f>Q282*H282</f>
        <v>5.4060000000000004E-2</v>
      </c>
      <c r="S282" s="202">
        <v>0</v>
      </c>
      <c r="T282" s="203">
        <f>S282*H282</f>
        <v>0</v>
      </c>
      <c r="AR282" s="24" t="s">
        <v>136</v>
      </c>
      <c r="AT282" s="24" t="s">
        <v>132</v>
      </c>
      <c r="AU282" s="24" t="s">
        <v>85</v>
      </c>
      <c r="AY282" s="24" t="s">
        <v>130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24" t="s">
        <v>82</v>
      </c>
      <c r="BK282" s="204">
        <f>ROUND(I282*H282,2)</f>
        <v>0</v>
      </c>
      <c r="BL282" s="24" t="s">
        <v>136</v>
      </c>
      <c r="BM282" s="24" t="s">
        <v>305</v>
      </c>
    </row>
    <row r="283" spans="2:65" s="1" customFormat="1" ht="189">
      <c r="B283" s="41"/>
      <c r="C283" s="63"/>
      <c r="D283" s="207" t="s">
        <v>146</v>
      </c>
      <c r="E283" s="63"/>
      <c r="F283" s="229" t="s">
        <v>306</v>
      </c>
      <c r="G283" s="63"/>
      <c r="H283" s="63"/>
      <c r="I283" s="163"/>
      <c r="J283" s="63"/>
      <c r="K283" s="63"/>
      <c r="L283" s="61"/>
      <c r="M283" s="230"/>
      <c r="N283" s="42"/>
      <c r="O283" s="42"/>
      <c r="P283" s="42"/>
      <c r="Q283" s="42"/>
      <c r="R283" s="42"/>
      <c r="S283" s="42"/>
      <c r="T283" s="78"/>
      <c r="AT283" s="24" t="s">
        <v>146</v>
      </c>
      <c r="AU283" s="24" t="s">
        <v>85</v>
      </c>
    </row>
    <row r="284" spans="2:65" s="11" customFormat="1">
      <c r="B284" s="205"/>
      <c r="C284" s="206"/>
      <c r="D284" s="207" t="s">
        <v>138</v>
      </c>
      <c r="E284" s="208" t="s">
        <v>21</v>
      </c>
      <c r="F284" s="209" t="s">
        <v>296</v>
      </c>
      <c r="G284" s="206"/>
      <c r="H284" s="210" t="s">
        <v>21</v>
      </c>
      <c r="I284" s="211"/>
      <c r="J284" s="206"/>
      <c r="K284" s="206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138</v>
      </c>
      <c r="AU284" s="216" t="s">
        <v>85</v>
      </c>
      <c r="AV284" s="11" t="s">
        <v>82</v>
      </c>
      <c r="AW284" s="11" t="s">
        <v>39</v>
      </c>
      <c r="AX284" s="11" t="s">
        <v>75</v>
      </c>
      <c r="AY284" s="216" t="s">
        <v>130</v>
      </c>
    </row>
    <row r="285" spans="2:65" s="12" customFormat="1">
      <c r="B285" s="217"/>
      <c r="C285" s="218"/>
      <c r="D285" s="219" t="s">
        <v>138</v>
      </c>
      <c r="E285" s="220" t="s">
        <v>21</v>
      </c>
      <c r="F285" s="221" t="s">
        <v>307</v>
      </c>
      <c r="G285" s="218"/>
      <c r="H285" s="222">
        <v>318</v>
      </c>
      <c r="I285" s="223"/>
      <c r="J285" s="218"/>
      <c r="K285" s="218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138</v>
      </c>
      <c r="AU285" s="228" t="s">
        <v>85</v>
      </c>
      <c r="AV285" s="12" t="s">
        <v>85</v>
      </c>
      <c r="AW285" s="12" t="s">
        <v>39</v>
      </c>
      <c r="AX285" s="12" t="s">
        <v>82</v>
      </c>
      <c r="AY285" s="228" t="s">
        <v>130</v>
      </c>
    </row>
    <row r="286" spans="2:65" s="1" customFormat="1" ht="22.5" customHeight="1">
      <c r="B286" s="41"/>
      <c r="C286" s="248" t="s">
        <v>308</v>
      </c>
      <c r="D286" s="248" t="s">
        <v>214</v>
      </c>
      <c r="E286" s="249" t="s">
        <v>309</v>
      </c>
      <c r="F286" s="250" t="s">
        <v>310</v>
      </c>
      <c r="G286" s="251" t="s">
        <v>294</v>
      </c>
      <c r="H286" s="252">
        <v>159</v>
      </c>
      <c r="I286" s="253"/>
      <c r="J286" s="254">
        <f>ROUND(I286*H286,2)</f>
        <v>0</v>
      </c>
      <c r="K286" s="250" t="s">
        <v>21</v>
      </c>
      <c r="L286" s="255"/>
      <c r="M286" s="256" t="s">
        <v>21</v>
      </c>
      <c r="N286" s="257" t="s">
        <v>46</v>
      </c>
      <c r="O286" s="42"/>
      <c r="P286" s="202">
        <f>O286*H286</f>
        <v>0</v>
      </c>
      <c r="Q286" s="202">
        <v>1.14E-3</v>
      </c>
      <c r="R286" s="202">
        <f>Q286*H286</f>
        <v>0.18126</v>
      </c>
      <c r="S286" s="202">
        <v>0</v>
      </c>
      <c r="T286" s="203">
        <f>S286*H286</f>
        <v>0</v>
      </c>
      <c r="AR286" s="24" t="s">
        <v>189</v>
      </c>
      <c r="AT286" s="24" t="s">
        <v>214</v>
      </c>
      <c r="AU286" s="24" t="s">
        <v>85</v>
      </c>
      <c r="AY286" s="24" t="s">
        <v>130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24" t="s">
        <v>82</v>
      </c>
      <c r="BK286" s="204">
        <f>ROUND(I286*H286,2)</f>
        <v>0</v>
      </c>
      <c r="BL286" s="24" t="s">
        <v>136</v>
      </c>
      <c r="BM286" s="24" t="s">
        <v>311</v>
      </c>
    </row>
    <row r="287" spans="2:65" s="11" customFormat="1">
      <c r="B287" s="205"/>
      <c r="C287" s="206"/>
      <c r="D287" s="207" t="s">
        <v>138</v>
      </c>
      <c r="E287" s="208" t="s">
        <v>21</v>
      </c>
      <c r="F287" s="209" t="s">
        <v>312</v>
      </c>
      <c r="G287" s="206"/>
      <c r="H287" s="210" t="s">
        <v>21</v>
      </c>
      <c r="I287" s="211"/>
      <c r="J287" s="206"/>
      <c r="K287" s="206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138</v>
      </c>
      <c r="AU287" s="216" t="s">
        <v>85</v>
      </c>
      <c r="AV287" s="11" t="s">
        <v>82</v>
      </c>
      <c r="AW287" s="11" t="s">
        <v>39</v>
      </c>
      <c r="AX287" s="11" t="s">
        <v>75</v>
      </c>
      <c r="AY287" s="216" t="s">
        <v>130</v>
      </c>
    </row>
    <row r="288" spans="2:65" s="12" customFormat="1">
      <c r="B288" s="217"/>
      <c r="C288" s="218"/>
      <c r="D288" s="219" t="s">
        <v>138</v>
      </c>
      <c r="E288" s="220" t="s">
        <v>21</v>
      </c>
      <c r="F288" s="221" t="s">
        <v>297</v>
      </c>
      <c r="G288" s="218"/>
      <c r="H288" s="222">
        <v>159</v>
      </c>
      <c r="I288" s="223"/>
      <c r="J288" s="218"/>
      <c r="K288" s="218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138</v>
      </c>
      <c r="AU288" s="228" t="s">
        <v>85</v>
      </c>
      <c r="AV288" s="12" t="s">
        <v>85</v>
      </c>
      <c r="AW288" s="12" t="s">
        <v>39</v>
      </c>
      <c r="AX288" s="12" t="s">
        <v>82</v>
      </c>
      <c r="AY288" s="228" t="s">
        <v>130</v>
      </c>
    </row>
    <row r="289" spans="2:65" s="1" customFormat="1" ht="22.5" customHeight="1">
      <c r="B289" s="41"/>
      <c r="C289" s="248" t="s">
        <v>313</v>
      </c>
      <c r="D289" s="248" t="s">
        <v>214</v>
      </c>
      <c r="E289" s="249" t="s">
        <v>314</v>
      </c>
      <c r="F289" s="250" t="s">
        <v>315</v>
      </c>
      <c r="G289" s="251" t="s">
        <v>135</v>
      </c>
      <c r="H289" s="252">
        <v>27.95</v>
      </c>
      <c r="I289" s="253"/>
      <c r="J289" s="254">
        <f>ROUND(I289*H289,2)</f>
        <v>0</v>
      </c>
      <c r="K289" s="250" t="s">
        <v>144</v>
      </c>
      <c r="L289" s="255"/>
      <c r="M289" s="256" t="s">
        <v>21</v>
      </c>
      <c r="N289" s="257" t="s">
        <v>46</v>
      </c>
      <c r="O289" s="42"/>
      <c r="P289" s="202">
        <f>O289*H289</f>
        <v>0</v>
      </c>
      <c r="Q289" s="202">
        <v>3.5E-4</v>
      </c>
      <c r="R289" s="202">
        <f>Q289*H289</f>
        <v>9.7824999999999995E-3</v>
      </c>
      <c r="S289" s="202">
        <v>0</v>
      </c>
      <c r="T289" s="203">
        <f>S289*H289</f>
        <v>0</v>
      </c>
      <c r="AR289" s="24" t="s">
        <v>189</v>
      </c>
      <c r="AT289" s="24" t="s">
        <v>214</v>
      </c>
      <c r="AU289" s="24" t="s">
        <v>85</v>
      </c>
      <c r="AY289" s="24" t="s">
        <v>130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24" t="s">
        <v>82</v>
      </c>
      <c r="BK289" s="204">
        <f>ROUND(I289*H289,2)</f>
        <v>0</v>
      </c>
      <c r="BL289" s="24" t="s">
        <v>136</v>
      </c>
      <c r="BM289" s="24" t="s">
        <v>316</v>
      </c>
    </row>
    <row r="290" spans="2:65" s="1" customFormat="1" ht="54">
      <c r="B290" s="41"/>
      <c r="C290" s="63"/>
      <c r="D290" s="207" t="s">
        <v>317</v>
      </c>
      <c r="E290" s="63"/>
      <c r="F290" s="229" t="s">
        <v>318</v>
      </c>
      <c r="G290" s="63"/>
      <c r="H290" s="63"/>
      <c r="I290" s="163"/>
      <c r="J290" s="63"/>
      <c r="K290" s="63"/>
      <c r="L290" s="61"/>
      <c r="M290" s="230"/>
      <c r="N290" s="42"/>
      <c r="O290" s="42"/>
      <c r="P290" s="42"/>
      <c r="Q290" s="42"/>
      <c r="R290" s="42"/>
      <c r="S290" s="42"/>
      <c r="T290" s="78"/>
      <c r="AT290" s="24" t="s">
        <v>317</v>
      </c>
      <c r="AU290" s="24" t="s">
        <v>85</v>
      </c>
    </row>
    <row r="291" spans="2:65" s="11" customFormat="1">
      <c r="B291" s="205"/>
      <c r="C291" s="206"/>
      <c r="D291" s="207" t="s">
        <v>138</v>
      </c>
      <c r="E291" s="208" t="s">
        <v>21</v>
      </c>
      <c r="F291" s="209" t="s">
        <v>319</v>
      </c>
      <c r="G291" s="206"/>
      <c r="H291" s="210" t="s">
        <v>21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138</v>
      </c>
      <c r="AU291" s="216" t="s">
        <v>85</v>
      </c>
      <c r="AV291" s="11" t="s">
        <v>82</v>
      </c>
      <c r="AW291" s="11" t="s">
        <v>39</v>
      </c>
      <c r="AX291" s="11" t="s">
        <v>75</v>
      </c>
      <c r="AY291" s="216" t="s">
        <v>130</v>
      </c>
    </row>
    <row r="292" spans="2:65" s="11" customFormat="1">
      <c r="B292" s="205"/>
      <c r="C292" s="206"/>
      <c r="D292" s="207" t="s">
        <v>138</v>
      </c>
      <c r="E292" s="208" t="s">
        <v>21</v>
      </c>
      <c r="F292" s="209" t="s">
        <v>226</v>
      </c>
      <c r="G292" s="206"/>
      <c r="H292" s="210" t="s">
        <v>21</v>
      </c>
      <c r="I292" s="211"/>
      <c r="J292" s="206"/>
      <c r="K292" s="206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138</v>
      </c>
      <c r="AU292" s="216" t="s">
        <v>85</v>
      </c>
      <c r="AV292" s="11" t="s">
        <v>82</v>
      </c>
      <c r="AW292" s="11" t="s">
        <v>39</v>
      </c>
      <c r="AX292" s="11" t="s">
        <v>75</v>
      </c>
      <c r="AY292" s="216" t="s">
        <v>130</v>
      </c>
    </row>
    <row r="293" spans="2:65" s="12" customFormat="1">
      <c r="B293" s="217"/>
      <c r="C293" s="218"/>
      <c r="D293" s="207" t="s">
        <v>138</v>
      </c>
      <c r="E293" s="231" t="s">
        <v>21</v>
      </c>
      <c r="F293" s="232" t="s">
        <v>320</v>
      </c>
      <c r="G293" s="218"/>
      <c r="H293" s="233">
        <v>13</v>
      </c>
      <c r="I293" s="223"/>
      <c r="J293" s="218"/>
      <c r="K293" s="218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138</v>
      </c>
      <c r="AU293" s="228" t="s">
        <v>85</v>
      </c>
      <c r="AV293" s="12" t="s">
        <v>85</v>
      </c>
      <c r="AW293" s="12" t="s">
        <v>39</v>
      </c>
      <c r="AX293" s="12" t="s">
        <v>82</v>
      </c>
      <c r="AY293" s="228" t="s">
        <v>130</v>
      </c>
    </row>
    <row r="294" spans="2:65" s="12" customFormat="1">
      <c r="B294" s="217"/>
      <c r="C294" s="218"/>
      <c r="D294" s="219" t="s">
        <v>138</v>
      </c>
      <c r="E294" s="218"/>
      <c r="F294" s="221" t="s">
        <v>321</v>
      </c>
      <c r="G294" s="218"/>
      <c r="H294" s="222">
        <v>27.95</v>
      </c>
      <c r="I294" s="223"/>
      <c r="J294" s="218"/>
      <c r="K294" s="218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138</v>
      </c>
      <c r="AU294" s="228" t="s">
        <v>85</v>
      </c>
      <c r="AV294" s="12" t="s">
        <v>85</v>
      </c>
      <c r="AW294" s="12" t="s">
        <v>6</v>
      </c>
      <c r="AX294" s="12" t="s">
        <v>82</v>
      </c>
      <c r="AY294" s="228" t="s">
        <v>130</v>
      </c>
    </row>
    <row r="295" spans="2:65" s="1" customFormat="1" ht="22.5" customHeight="1">
      <c r="B295" s="41"/>
      <c r="C295" s="193" t="s">
        <v>322</v>
      </c>
      <c r="D295" s="193" t="s">
        <v>132</v>
      </c>
      <c r="E295" s="194" t="s">
        <v>323</v>
      </c>
      <c r="F295" s="195" t="s">
        <v>324</v>
      </c>
      <c r="G295" s="196" t="s">
        <v>135</v>
      </c>
      <c r="H295" s="197">
        <v>384</v>
      </c>
      <c r="I295" s="198"/>
      <c r="J295" s="199">
        <f>ROUND(I295*H295,2)</f>
        <v>0</v>
      </c>
      <c r="K295" s="195" t="s">
        <v>144</v>
      </c>
      <c r="L295" s="61"/>
      <c r="M295" s="200" t="s">
        <v>21</v>
      </c>
      <c r="N295" s="201" t="s">
        <v>46</v>
      </c>
      <c r="O295" s="42"/>
      <c r="P295" s="202">
        <f>O295*H295</f>
        <v>0</v>
      </c>
      <c r="Q295" s="202">
        <v>2.2000000000000001E-4</v>
      </c>
      <c r="R295" s="202">
        <f>Q295*H295</f>
        <v>8.448E-2</v>
      </c>
      <c r="S295" s="202">
        <v>0</v>
      </c>
      <c r="T295" s="203">
        <f>S295*H295</f>
        <v>0</v>
      </c>
      <c r="AR295" s="24" t="s">
        <v>136</v>
      </c>
      <c r="AT295" s="24" t="s">
        <v>132</v>
      </c>
      <c r="AU295" s="24" t="s">
        <v>85</v>
      </c>
      <c r="AY295" s="24" t="s">
        <v>130</v>
      </c>
      <c r="BE295" s="204">
        <f>IF(N295="základní",J295,0)</f>
        <v>0</v>
      </c>
      <c r="BF295" s="204">
        <f>IF(N295="snížená",J295,0)</f>
        <v>0</v>
      </c>
      <c r="BG295" s="204">
        <f>IF(N295="zákl. přenesená",J295,0)</f>
        <v>0</v>
      </c>
      <c r="BH295" s="204">
        <f>IF(N295="sníž. přenesená",J295,0)</f>
        <v>0</v>
      </c>
      <c r="BI295" s="204">
        <f>IF(N295="nulová",J295,0)</f>
        <v>0</v>
      </c>
      <c r="BJ295" s="24" t="s">
        <v>82</v>
      </c>
      <c r="BK295" s="204">
        <f>ROUND(I295*H295,2)</f>
        <v>0</v>
      </c>
      <c r="BL295" s="24" t="s">
        <v>136</v>
      </c>
      <c r="BM295" s="24" t="s">
        <v>325</v>
      </c>
    </row>
    <row r="296" spans="2:65" s="1" customFormat="1" ht="67.5">
      <c r="B296" s="41"/>
      <c r="C296" s="63"/>
      <c r="D296" s="207" t="s">
        <v>146</v>
      </c>
      <c r="E296" s="63"/>
      <c r="F296" s="229" t="s">
        <v>326</v>
      </c>
      <c r="G296" s="63"/>
      <c r="H296" s="63"/>
      <c r="I296" s="163"/>
      <c r="J296" s="63"/>
      <c r="K296" s="63"/>
      <c r="L296" s="61"/>
      <c r="M296" s="230"/>
      <c r="N296" s="42"/>
      <c r="O296" s="42"/>
      <c r="P296" s="42"/>
      <c r="Q296" s="42"/>
      <c r="R296" s="42"/>
      <c r="S296" s="42"/>
      <c r="T296" s="78"/>
      <c r="AT296" s="24" t="s">
        <v>146</v>
      </c>
      <c r="AU296" s="24" t="s">
        <v>85</v>
      </c>
    </row>
    <row r="297" spans="2:65" s="12" customFormat="1">
      <c r="B297" s="217"/>
      <c r="C297" s="218"/>
      <c r="D297" s="207" t="s">
        <v>138</v>
      </c>
      <c r="E297" s="231" t="s">
        <v>21</v>
      </c>
      <c r="F297" s="232" t="s">
        <v>21</v>
      </c>
      <c r="G297" s="218"/>
      <c r="H297" s="233">
        <v>0</v>
      </c>
      <c r="I297" s="223"/>
      <c r="J297" s="218"/>
      <c r="K297" s="218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138</v>
      </c>
      <c r="AU297" s="228" t="s">
        <v>85</v>
      </c>
      <c r="AV297" s="12" t="s">
        <v>85</v>
      </c>
      <c r="AW297" s="12" t="s">
        <v>39</v>
      </c>
      <c r="AX297" s="12" t="s">
        <v>75</v>
      </c>
      <c r="AY297" s="228" t="s">
        <v>130</v>
      </c>
    </row>
    <row r="298" spans="2:65" s="11" customFormat="1">
      <c r="B298" s="205"/>
      <c r="C298" s="206"/>
      <c r="D298" s="207" t="s">
        <v>138</v>
      </c>
      <c r="E298" s="208" t="s">
        <v>21</v>
      </c>
      <c r="F298" s="209" t="s">
        <v>327</v>
      </c>
      <c r="G298" s="206"/>
      <c r="H298" s="210" t="s">
        <v>21</v>
      </c>
      <c r="I298" s="211"/>
      <c r="J298" s="206"/>
      <c r="K298" s="206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138</v>
      </c>
      <c r="AU298" s="216" t="s">
        <v>85</v>
      </c>
      <c r="AV298" s="11" t="s">
        <v>82</v>
      </c>
      <c r="AW298" s="11" t="s">
        <v>39</v>
      </c>
      <c r="AX298" s="11" t="s">
        <v>75</v>
      </c>
      <c r="AY298" s="216" t="s">
        <v>130</v>
      </c>
    </row>
    <row r="299" spans="2:65" s="12" customFormat="1">
      <c r="B299" s="217"/>
      <c r="C299" s="218"/>
      <c r="D299" s="207" t="s">
        <v>138</v>
      </c>
      <c r="E299" s="231" t="s">
        <v>21</v>
      </c>
      <c r="F299" s="232" t="s">
        <v>320</v>
      </c>
      <c r="G299" s="218"/>
      <c r="H299" s="233">
        <v>13</v>
      </c>
      <c r="I299" s="223"/>
      <c r="J299" s="218"/>
      <c r="K299" s="218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138</v>
      </c>
      <c r="AU299" s="228" t="s">
        <v>85</v>
      </c>
      <c r="AV299" s="12" t="s">
        <v>85</v>
      </c>
      <c r="AW299" s="12" t="s">
        <v>39</v>
      </c>
      <c r="AX299" s="12" t="s">
        <v>75</v>
      </c>
      <c r="AY299" s="228" t="s">
        <v>130</v>
      </c>
    </row>
    <row r="300" spans="2:65" s="11" customFormat="1">
      <c r="B300" s="205"/>
      <c r="C300" s="206"/>
      <c r="D300" s="207" t="s">
        <v>138</v>
      </c>
      <c r="E300" s="208" t="s">
        <v>21</v>
      </c>
      <c r="F300" s="209" t="s">
        <v>328</v>
      </c>
      <c r="G300" s="206"/>
      <c r="H300" s="210" t="s">
        <v>21</v>
      </c>
      <c r="I300" s="211"/>
      <c r="J300" s="206"/>
      <c r="K300" s="206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138</v>
      </c>
      <c r="AU300" s="216" t="s">
        <v>85</v>
      </c>
      <c r="AV300" s="11" t="s">
        <v>82</v>
      </c>
      <c r="AW300" s="11" t="s">
        <v>39</v>
      </c>
      <c r="AX300" s="11" t="s">
        <v>75</v>
      </c>
      <c r="AY300" s="216" t="s">
        <v>130</v>
      </c>
    </row>
    <row r="301" spans="2:65" s="12" customFormat="1">
      <c r="B301" s="217"/>
      <c r="C301" s="218"/>
      <c r="D301" s="207" t="s">
        <v>138</v>
      </c>
      <c r="E301" s="231" t="s">
        <v>21</v>
      </c>
      <c r="F301" s="232" t="s">
        <v>320</v>
      </c>
      <c r="G301" s="218"/>
      <c r="H301" s="233">
        <v>13</v>
      </c>
      <c r="I301" s="223"/>
      <c r="J301" s="218"/>
      <c r="K301" s="218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138</v>
      </c>
      <c r="AU301" s="228" t="s">
        <v>85</v>
      </c>
      <c r="AV301" s="12" t="s">
        <v>85</v>
      </c>
      <c r="AW301" s="12" t="s">
        <v>39</v>
      </c>
      <c r="AX301" s="12" t="s">
        <v>75</v>
      </c>
      <c r="AY301" s="228" t="s">
        <v>130</v>
      </c>
    </row>
    <row r="302" spans="2:65" s="11" customFormat="1">
      <c r="B302" s="205"/>
      <c r="C302" s="206"/>
      <c r="D302" s="207" t="s">
        <v>138</v>
      </c>
      <c r="E302" s="208" t="s">
        <v>21</v>
      </c>
      <c r="F302" s="209" t="s">
        <v>329</v>
      </c>
      <c r="G302" s="206"/>
      <c r="H302" s="210" t="s">
        <v>21</v>
      </c>
      <c r="I302" s="211"/>
      <c r="J302" s="206"/>
      <c r="K302" s="206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138</v>
      </c>
      <c r="AU302" s="216" t="s">
        <v>85</v>
      </c>
      <c r="AV302" s="11" t="s">
        <v>82</v>
      </c>
      <c r="AW302" s="11" t="s">
        <v>39</v>
      </c>
      <c r="AX302" s="11" t="s">
        <v>75</v>
      </c>
      <c r="AY302" s="216" t="s">
        <v>130</v>
      </c>
    </row>
    <row r="303" spans="2:65" s="12" customFormat="1">
      <c r="B303" s="217"/>
      <c r="C303" s="218"/>
      <c r="D303" s="207" t="s">
        <v>138</v>
      </c>
      <c r="E303" s="231" t="s">
        <v>21</v>
      </c>
      <c r="F303" s="232" t="s">
        <v>269</v>
      </c>
      <c r="G303" s="218"/>
      <c r="H303" s="233">
        <v>358</v>
      </c>
      <c r="I303" s="223"/>
      <c r="J303" s="218"/>
      <c r="K303" s="218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138</v>
      </c>
      <c r="AU303" s="228" t="s">
        <v>85</v>
      </c>
      <c r="AV303" s="12" t="s">
        <v>85</v>
      </c>
      <c r="AW303" s="12" t="s">
        <v>39</v>
      </c>
      <c r="AX303" s="12" t="s">
        <v>75</v>
      </c>
      <c r="AY303" s="228" t="s">
        <v>130</v>
      </c>
    </row>
    <row r="304" spans="2:65" s="13" customFormat="1">
      <c r="B304" s="234"/>
      <c r="C304" s="235"/>
      <c r="D304" s="207" t="s">
        <v>138</v>
      </c>
      <c r="E304" s="245" t="s">
        <v>21</v>
      </c>
      <c r="F304" s="246" t="s">
        <v>160</v>
      </c>
      <c r="G304" s="235"/>
      <c r="H304" s="247">
        <v>384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138</v>
      </c>
      <c r="AU304" s="244" t="s">
        <v>85</v>
      </c>
      <c r="AV304" s="13" t="s">
        <v>136</v>
      </c>
      <c r="AW304" s="13" t="s">
        <v>39</v>
      </c>
      <c r="AX304" s="13" t="s">
        <v>82</v>
      </c>
      <c r="AY304" s="244" t="s">
        <v>130</v>
      </c>
    </row>
    <row r="305" spans="2:65" s="10" customFormat="1" ht="29.85" customHeight="1">
      <c r="B305" s="176"/>
      <c r="C305" s="177"/>
      <c r="D305" s="190" t="s">
        <v>74</v>
      </c>
      <c r="E305" s="191" t="s">
        <v>169</v>
      </c>
      <c r="F305" s="191" t="s">
        <v>330</v>
      </c>
      <c r="G305" s="177"/>
      <c r="H305" s="177"/>
      <c r="I305" s="180"/>
      <c r="J305" s="192">
        <f>BK305</f>
        <v>0</v>
      </c>
      <c r="K305" s="177"/>
      <c r="L305" s="182"/>
      <c r="M305" s="183"/>
      <c r="N305" s="184"/>
      <c r="O305" s="184"/>
      <c r="P305" s="185">
        <f>SUM(P306:P356)</f>
        <v>0</v>
      </c>
      <c r="Q305" s="184"/>
      <c r="R305" s="185">
        <f>SUM(R306:R356)</f>
        <v>354.06642600000004</v>
      </c>
      <c r="S305" s="184"/>
      <c r="T305" s="186">
        <f>SUM(T306:T356)</f>
        <v>0</v>
      </c>
      <c r="AR305" s="187" t="s">
        <v>82</v>
      </c>
      <c r="AT305" s="188" t="s">
        <v>74</v>
      </c>
      <c r="AU305" s="188" t="s">
        <v>82</v>
      </c>
      <c r="AY305" s="187" t="s">
        <v>130</v>
      </c>
      <c r="BK305" s="189">
        <f>SUM(BK306:BK356)</f>
        <v>0</v>
      </c>
    </row>
    <row r="306" spans="2:65" s="1" customFormat="1" ht="31.5" customHeight="1">
      <c r="B306" s="41"/>
      <c r="C306" s="193" t="s">
        <v>331</v>
      </c>
      <c r="D306" s="193" t="s">
        <v>132</v>
      </c>
      <c r="E306" s="194" t="s">
        <v>332</v>
      </c>
      <c r="F306" s="195" t="s">
        <v>333</v>
      </c>
      <c r="G306" s="196" t="s">
        <v>135</v>
      </c>
      <c r="H306" s="197">
        <v>684</v>
      </c>
      <c r="I306" s="198"/>
      <c r="J306" s="199">
        <f>ROUND(I306*H306,2)</f>
        <v>0</v>
      </c>
      <c r="K306" s="195" t="s">
        <v>21</v>
      </c>
      <c r="L306" s="61"/>
      <c r="M306" s="200" t="s">
        <v>21</v>
      </c>
      <c r="N306" s="201" t="s">
        <v>46</v>
      </c>
      <c r="O306" s="42"/>
      <c r="P306" s="202">
        <f>O306*H306</f>
        <v>0</v>
      </c>
      <c r="Q306" s="202">
        <v>0</v>
      </c>
      <c r="R306" s="202">
        <f>Q306*H306</f>
        <v>0</v>
      </c>
      <c r="S306" s="202">
        <v>0</v>
      </c>
      <c r="T306" s="203">
        <f>S306*H306</f>
        <v>0</v>
      </c>
      <c r="AR306" s="24" t="s">
        <v>136</v>
      </c>
      <c r="AT306" s="24" t="s">
        <v>132</v>
      </c>
      <c r="AU306" s="24" t="s">
        <v>85</v>
      </c>
      <c r="AY306" s="24" t="s">
        <v>130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24" t="s">
        <v>82</v>
      </c>
      <c r="BK306" s="204">
        <f>ROUND(I306*H306,2)</f>
        <v>0</v>
      </c>
      <c r="BL306" s="24" t="s">
        <v>136</v>
      </c>
      <c r="BM306" s="24" t="s">
        <v>334</v>
      </c>
    </row>
    <row r="307" spans="2:65" s="11" customFormat="1">
      <c r="B307" s="205"/>
      <c r="C307" s="206"/>
      <c r="D307" s="207" t="s">
        <v>138</v>
      </c>
      <c r="E307" s="208" t="s">
        <v>21</v>
      </c>
      <c r="F307" s="209" t="s">
        <v>335</v>
      </c>
      <c r="G307" s="206"/>
      <c r="H307" s="210" t="s">
        <v>21</v>
      </c>
      <c r="I307" s="211"/>
      <c r="J307" s="206"/>
      <c r="K307" s="206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138</v>
      </c>
      <c r="AU307" s="216" t="s">
        <v>85</v>
      </c>
      <c r="AV307" s="11" t="s">
        <v>82</v>
      </c>
      <c r="AW307" s="11" t="s">
        <v>39</v>
      </c>
      <c r="AX307" s="11" t="s">
        <v>75</v>
      </c>
      <c r="AY307" s="216" t="s">
        <v>130</v>
      </c>
    </row>
    <row r="308" spans="2:65" s="12" customFormat="1">
      <c r="B308" s="217"/>
      <c r="C308" s="218"/>
      <c r="D308" s="219" t="s">
        <v>138</v>
      </c>
      <c r="E308" s="220" t="s">
        <v>21</v>
      </c>
      <c r="F308" s="221" t="s">
        <v>336</v>
      </c>
      <c r="G308" s="218"/>
      <c r="H308" s="222">
        <v>684</v>
      </c>
      <c r="I308" s="223"/>
      <c r="J308" s="218"/>
      <c r="K308" s="218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138</v>
      </c>
      <c r="AU308" s="228" t="s">
        <v>85</v>
      </c>
      <c r="AV308" s="12" t="s">
        <v>85</v>
      </c>
      <c r="AW308" s="12" t="s">
        <v>39</v>
      </c>
      <c r="AX308" s="12" t="s">
        <v>82</v>
      </c>
      <c r="AY308" s="228" t="s">
        <v>130</v>
      </c>
    </row>
    <row r="309" spans="2:65" s="1" customFormat="1" ht="22.5" customHeight="1">
      <c r="B309" s="41"/>
      <c r="C309" s="193" t="s">
        <v>337</v>
      </c>
      <c r="D309" s="193" t="s">
        <v>132</v>
      </c>
      <c r="E309" s="194" t="s">
        <v>338</v>
      </c>
      <c r="F309" s="195" t="s">
        <v>339</v>
      </c>
      <c r="G309" s="196" t="s">
        <v>135</v>
      </c>
      <c r="H309" s="197">
        <v>684</v>
      </c>
      <c r="I309" s="198"/>
      <c r="J309" s="199">
        <f>ROUND(I309*H309,2)</f>
        <v>0</v>
      </c>
      <c r="K309" s="195" t="s">
        <v>21</v>
      </c>
      <c r="L309" s="61"/>
      <c r="M309" s="200" t="s">
        <v>21</v>
      </c>
      <c r="N309" s="201" t="s">
        <v>46</v>
      </c>
      <c r="O309" s="42"/>
      <c r="P309" s="202">
        <f>O309*H309</f>
        <v>0</v>
      </c>
      <c r="Q309" s="202">
        <v>6.0999999999999997E-4</v>
      </c>
      <c r="R309" s="202">
        <f>Q309*H309</f>
        <v>0.41724</v>
      </c>
      <c r="S309" s="202">
        <v>0</v>
      </c>
      <c r="T309" s="203">
        <f>S309*H309</f>
        <v>0</v>
      </c>
      <c r="AR309" s="24" t="s">
        <v>136</v>
      </c>
      <c r="AT309" s="24" t="s">
        <v>132</v>
      </c>
      <c r="AU309" s="24" t="s">
        <v>85</v>
      </c>
      <c r="AY309" s="24" t="s">
        <v>130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24" t="s">
        <v>82</v>
      </c>
      <c r="BK309" s="204">
        <f>ROUND(I309*H309,2)</f>
        <v>0</v>
      </c>
      <c r="BL309" s="24" t="s">
        <v>136</v>
      </c>
      <c r="BM309" s="24" t="s">
        <v>340</v>
      </c>
    </row>
    <row r="310" spans="2:65" s="11" customFormat="1">
      <c r="B310" s="205"/>
      <c r="C310" s="206"/>
      <c r="D310" s="207" t="s">
        <v>138</v>
      </c>
      <c r="E310" s="208" t="s">
        <v>21</v>
      </c>
      <c r="F310" s="209" t="s">
        <v>335</v>
      </c>
      <c r="G310" s="206"/>
      <c r="H310" s="210" t="s">
        <v>21</v>
      </c>
      <c r="I310" s="211"/>
      <c r="J310" s="206"/>
      <c r="K310" s="206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138</v>
      </c>
      <c r="AU310" s="216" t="s">
        <v>85</v>
      </c>
      <c r="AV310" s="11" t="s">
        <v>82</v>
      </c>
      <c r="AW310" s="11" t="s">
        <v>39</v>
      </c>
      <c r="AX310" s="11" t="s">
        <v>75</v>
      </c>
      <c r="AY310" s="216" t="s">
        <v>130</v>
      </c>
    </row>
    <row r="311" spans="2:65" s="12" customFormat="1">
      <c r="B311" s="217"/>
      <c r="C311" s="218"/>
      <c r="D311" s="219" t="s">
        <v>138</v>
      </c>
      <c r="E311" s="220" t="s">
        <v>21</v>
      </c>
      <c r="F311" s="221" t="s">
        <v>336</v>
      </c>
      <c r="G311" s="218"/>
      <c r="H311" s="222">
        <v>684</v>
      </c>
      <c r="I311" s="223"/>
      <c r="J311" s="218"/>
      <c r="K311" s="218"/>
      <c r="L311" s="224"/>
      <c r="M311" s="225"/>
      <c r="N311" s="226"/>
      <c r="O311" s="226"/>
      <c r="P311" s="226"/>
      <c r="Q311" s="226"/>
      <c r="R311" s="226"/>
      <c r="S311" s="226"/>
      <c r="T311" s="227"/>
      <c r="AT311" s="228" t="s">
        <v>138</v>
      </c>
      <c r="AU311" s="228" t="s">
        <v>85</v>
      </c>
      <c r="AV311" s="12" t="s">
        <v>85</v>
      </c>
      <c r="AW311" s="12" t="s">
        <v>39</v>
      </c>
      <c r="AX311" s="12" t="s">
        <v>82</v>
      </c>
      <c r="AY311" s="228" t="s">
        <v>130</v>
      </c>
    </row>
    <row r="312" spans="2:65" s="1" customFormat="1" ht="22.5" customHeight="1">
      <c r="B312" s="41"/>
      <c r="C312" s="193" t="s">
        <v>341</v>
      </c>
      <c r="D312" s="193" t="s">
        <v>132</v>
      </c>
      <c r="E312" s="194" t="s">
        <v>342</v>
      </c>
      <c r="F312" s="195" t="s">
        <v>343</v>
      </c>
      <c r="G312" s="196" t="s">
        <v>135</v>
      </c>
      <c r="H312" s="197">
        <v>684</v>
      </c>
      <c r="I312" s="198"/>
      <c r="J312" s="199">
        <f>ROUND(I312*H312,2)</f>
        <v>0</v>
      </c>
      <c r="K312" s="195" t="s">
        <v>21</v>
      </c>
      <c r="L312" s="61"/>
      <c r="M312" s="200" t="s">
        <v>21</v>
      </c>
      <c r="N312" s="201" t="s">
        <v>46</v>
      </c>
      <c r="O312" s="42"/>
      <c r="P312" s="202">
        <f>O312*H312</f>
        <v>0</v>
      </c>
      <c r="Q312" s="202">
        <v>0</v>
      </c>
      <c r="R312" s="202">
        <f>Q312*H312</f>
        <v>0</v>
      </c>
      <c r="S312" s="202">
        <v>0</v>
      </c>
      <c r="T312" s="203">
        <f>S312*H312</f>
        <v>0</v>
      </c>
      <c r="AR312" s="24" t="s">
        <v>136</v>
      </c>
      <c r="AT312" s="24" t="s">
        <v>132</v>
      </c>
      <c r="AU312" s="24" t="s">
        <v>85</v>
      </c>
      <c r="AY312" s="24" t="s">
        <v>130</v>
      </c>
      <c r="BE312" s="204">
        <f>IF(N312="základní",J312,0)</f>
        <v>0</v>
      </c>
      <c r="BF312" s="204">
        <f>IF(N312="snížená",J312,0)</f>
        <v>0</v>
      </c>
      <c r="BG312" s="204">
        <f>IF(N312="zákl. přenesená",J312,0)</f>
        <v>0</v>
      </c>
      <c r="BH312" s="204">
        <f>IF(N312="sníž. přenesená",J312,0)</f>
        <v>0</v>
      </c>
      <c r="BI312" s="204">
        <f>IF(N312="nulová",J312,0)</f>
        <v>0</v>
      </c>
      <c r="BJ312" s="24" t="s">
        <v>82</v>
      </c>
      <c r="BK312" s="204">
        <f>ROUND(I312*H312,2)</f>
        <v>0</v>
      </c>
      <c r="BL312" s="24" t="s">
        <v>136</v>
      </c>
      <c r="BM312" s="24" t="s">
        <v>344</v>
      </c>
    </row>
    <row r="313" spans="2:65" s="11" customFormat="1">
      <c r="B313" s="205"/>
      <c r="C313" s="206"/>
      <c r="D313" s="207" t="s">
        <v>138</v>
      </c>
      <c r="E313" s="208" t="s">
        <v>21</v>
      </c>
      <c r="F313" s="209" t="s">
        <v>335</v>
      </c>
      <c r="G313" s="206"/>
      <c r="H313" s="210" t="s">
        <v>21</v>
      </c>
      <c r="I313" s="211"/>
      <c r="J313" s="206"/>
      <c r="K313" s="206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138</v>
      </c>
      <c r="AU313" s="216" t="s">
        <v>85</v>
      </c>
      <c r="AV313" s="11" t="s">
        <v>82</v>
      </c>
      <c r="AW313" s="11" t="s">
        <v>39</v>
      </c>
      <c r="AX313" s="11" t="s">
        <v>75</v>
      </c>
      <c r="AY313" s="216" t="s">
        <v>130</v>
      </c>
    </row>
    <row r="314" spans="2:65" s="12" customFormat="1">
      <c r="B314" s="217"/>
      <c r="C314" s="218"/>
      <c r="D314" s="219" t="s">
        <v>138</v>
      </c>
      <c r="E314" s="220" t="s">
        <v>21</v>
      </c>
      <c r="F314" s="221" t="s">
        <v>336</v>
      </c>
      <c r="G314" s="218"/>
      <c r="H314" s="222">
        <v>684</v>
      </c>
      <c r="I314" s="223"/>
      <c r="J314" s="218"/>
      <c r="K314" s="218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138</v>
      </c>
      <c r="AU314" s="228" t="s">
        <v>85</v>
      </c>
      <c r="AV314" s="12" t="s">
        <v>85</v>
      </c>
      <c r="AW314" s="12" t="s">
        <v>39</v>
      </c>
      <c r="AX314" s="12" t="s">
        <v>82</v>
      </c>
      <c r="AY314" s="228" t="s">
        <v>130</v>
      </c>
    </row>
    <row r="315" spans="2:65" s="1" customFormat="1" ht="22.5" customHeight="1">
      <c r="B315" s="41"/>
      <c r="C315" s="193" t="s">
        <v>345</v>
      </c>
      <c r="D315" s="193" t="s">
        <v>132</v>
      </c>
      <c r="E315" s="194" t="s">
        <v>346</v>
      </c>
      <c r="F315" s="195" t="s">
        <v>347</v>
      </c>
      <c r="G315" s="196" t="s">
        <v>135</v>
      </c>
      <c r="H315" s="197">
        <v>684</v>
      </c>
      <c r="I315" s="198"/>
      <c r="J315" s="199">
        <f>ROUND(I315*H315,2)</f>
        <v>0</v>
      </c>
      <c r="K315" s="195" t="s">
        <v>21</v>
      </c>
      <c r="L315" s="61"/>
      <c r="M315" s="200" t="s">
        <v>21</v>
      </c>
      <c r="N315" s="201" t="s">
        <v>46</v>
      </c>
      <c r="O315" s="42"/>
      <c r="P315" s="202">
        <f>O315*H315</f>
        <v>0</v>
      </c>
      <c r="Q315" s="202">
        <v>5.6100000000000004E-3</v>
      </c>
      <c r="R315" s="202">
        <f>Q315*H315</f>
        <v>3.8372400000000004</v>
      </c>
      <c r="S315" s="202">
        <v>0</v>
      </c>
      <c r="T315" s="203">
        <f>S315*H315</f>
        <v>0</v>
      </c>
      <c r="AR315" s="24" t="s">
        <v>136</v>
      </c>
      <c r="AT315" s="24" t="s">
        <v>132</v>
      </c>
      <c r="AU315" s="24" t="s">
        <v>85</v>
      </c>
      <c r="AY315" s="24" t="s">
        <v>130</v>
      </c>
      <c r="BE315" s="204">
        <f>IF(N315="základní",J315,0)</f>
        <v>0</v>
      </c>
      <c r="BF315" s="204">
        <f>IF(N315="snížená",J315,0)</f>
        <v>0</v>
      </c>
      <c r="BG315" s="204">
        <f>IF(N315="zákl. přenesená",J315,0)</f>
        <v>0</v>
      </c>
      <c r="BH315" s="204">
        <f>IF(N315="sníž. přenesená",J315,0)</f>
        <v>0</v>
      </c>
      <c r="BI315" s="204">
        <f>IF(N315="nulová",J315,0)</f>
        <v>0</v>
      </c>
      <c r="BJ315" s="24" t="s">
        <v>82</v>
      </c>
      <c r="BK315" s="204">
        <f>ROUND(I315*H315,2)</f>
        <v>0</v>
      </c>
      <c r="BL315" s="24" t="s">
        <v>136</v>
      </c>
      <c r="BM315" s="24" t="s">
        <v>348</v>
      </c>
    </row>
    <row r="316" spans="2:65" s="11" customFormat="1">
      <c r="B316" s="205"/>
      <c r="C316" s="206"/>
      <c r="D316" s="207" t="s">
        <v>138</v>
      </c>
      <c r="E316" s="208" t="s">
        <v>21</v>
      </c>
      <c r="F316" s="209" t="s">
        <v>335</v>
      </c>
      <c r="G316" s="206"/>
      <c r="H316" s="210" t="s">
        <v>21</v>
      </c>
      <c r="I316" s="211"/>
      <c r="J316" s="206"/>
      <c r="K316" s="206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138</v>
      </c>
      <c r="AU316" s="216" t="s">
        <v>85</v>
      </c>
      <c r="AV316" s="11" t="s">
        <v>82</v>
      </c>
      <c r="AW316" s="11" t="s">
        <v>39</v>
      </c>
      <c r="AX316" s="11" t="s">
        <v>75</v>
      </c>
      <c r="AY316" s="216" t="s">
        <v>130</v>
      </c>
    </row>
    <row r="317" spans="2:65" s="12" customFormat="1">
      <c r="B317" s="217"/>
      <c r="C317" s="218"/>
      <c r="D317" s="219" t="s">
        <v>138</v>
      </c>
      <c r="E317" s="220" t="s">
        <v>21</v>
      </c>
      <c r="F317" s="221" t="s">
        <v>336</v>
      </c>
      <c r="G317" s="218"/>
      <c r="H317" s="222">
        <v>684</v>
      </c>
      <c r="I317" s="223"/>
      <c r="J317" s="218"/>
      <c r="K317" s="218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 t="s">
        <v>138</v>
      </c>
      <c r="AU317" s="228" t="s">
        <v>85</v>
      </c>
      <c r="AV317" s="12" t="s">
        <v>85</v>
      </c>
      <c r="AW317" s="12" t="s">
        <v>39</v>
      </c>
      <c r="AX317" s="12" t="s">
        <v>82</v>
      </c>
      <c r="AY317" s="228" t="s">
        <v>130</v>
      </c>
    </row>
    <row r="318" spans="2:65" s="1" customFormat="1" ht="22.5" customHeight="1">
      <c r="B318" s="41"/>
      <c r="C318" s="193" t="s">
        <v>349</v>
      </c>
      <c r="D318" s="193" t="s">
        <v>132</v>
      </c>
      <c r="E318" s="194" t="s">
        <v>350</v>
      </c>
      <c r="F318" s="195" t="s">
        <v>351</v>
      </c>
      <c r="G318" s="196" t="s">
        <v>135</v>
      </c>
      <c r="H318" s="197">
        <v>1368</v>
      </c>
      <c r="I318" s="198"/>
      <c r="J318" s="199">
        <f>ROUND(I318*H318,2)</f>
        <v>0</v>
      </c>
      <c r="K318" s="195" t="s">
        <v>21</v>
      </c>
      <c r="L318" s="61"/>
      <c r="M318" s="200" t="s">
        <v>21</v>
      </c>
      <c r="N318" s="201" t="s">
        <v>46</v>
      </c>
      <c r="O318" s="42"/>
      <c r="P318" s="202">
        <f>O318*H318</f>
        <v>0</v>
      </c>
      <c r="Q318" s="202">
        <v>0</v>
      </c>
      <c r="R318" s="202">
        <f>Q318*H318</f>
        <v>0</v>
      </c>
      <c r="S318" s="202">
        <v>0</v>
      </c>
      <c r="T318" s="203">
        <f>S318*H318</f>
        <v>0</v>
      </c>
      <c r="AR318" s="24" t="s">
        <v>136</v>
      </c>
      <c r="AT318" s="24" t="s">
        <v>132</v>
      </c>
      <c r="AU318" s="24" t="s">
        <v>85</v>
      </c>
      <c r="AY318" s="24" t="s">
        <v>130</v>
      </c>
      <c r="BE318" s="204">
        <f>IF(N318="základní",J318,0)</f>
        <v>0</v>
      </c>
      <c r="BF318" s="204">
        <f>IF(N318="snížená",J318,0)</f>
        <v>0</v>
      </c>
      <c r="BG318" s="204">
        <f>IF(N318="zákl. přenesená",J318,0)</f>
        <v>0</v>
      </c>
      <c r="BH318" s="204">
        <f>IF(N318="sníž. přenesená",J318,0)</f>
        <v>0</v>
      </c>
      <c r="BI318" s="204">
        <f>IF(N318="nulová",J318,0)</f>
        <v>0</v>
      </c>
      <c r="BJ318" s="24" t="s">
        <v>82</v>
      </c>
      <c r="BK318" s="204">
        <f>ROUND(I318*H318,2)</f>
        <v>0</v>
      </c>
      <c r="BL318" s="24" t="s">
        <v>136</v>
      </c>
      <c r="BM318" s="24" t="s">
        <v>352</v>
      </c>
    </row>
    <row r="319" spans="2:65" s="11" customFormat="1">
      <c r="B319" s="205"/>
      <c r="C319" s="206"/>
      <c r="D319" s="207" t="s">
        <v>138</v>
      </c>
      <c r="E319" s="208" t="s">
        <v>21</v>
      </c>
      <c r="F319" s="209" t="s">
        <v>335</v>
      </c>
      <c r="G319" s="206"/>
      <c r="H319" s="210" t="s">
        <v>21</v>
      </c>
      <c r="I319" s="211"/>
      <c r="J319" s="206"/>
      <c r="K319" s="206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138</v>
      </c>
      <c r="AU319" s="216" t="s">
        <v>85</v>
      </c>
      <c r="AV319" s="11" t="s">
        <v>82</v>
      </c>
      <c r="AW319" s="11" t="s">
        <v>39</v>
      </c>
      <c r="AX319" s="11" t="s">
        <v>75</v>
      </c>
      <c r="AY319" s="216" t="s">
        <v>130</v>
      </c>
    </row>
    <row r="320" spans="2:65" s="12" customFormat="1">
      <c r="B320" s="217"/>
      <c r="C320" s="218"/>
      <c r="D320" s="219" t="s">
        <v>138</v>
      </c>
      <c r="E320" s="220" t="s">
        <v>21</v>
      </c>
      <c r="F320" s="221" t="s">
        <v>353</v>
      </c>
      <c r="G320" s="218"/>
      <c r="H320" s="222">
        <v>1368</v>
      </c>
      <c r="I320" s="223"/>
      <c r="J320" s="218"/>
      <c r="K320" s="218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138</v>
      </c>
      <c r="AU320" s="228" t="s">
        <v>85</v>
      </c>
      <c r="AV320" s="12" t="s">
        <v>85</v>
      </c>
      <c r="AW320" s="12" t="s">
        <v>39</v>
      </c>
      <c r="AX320" s="12" t="s">
        <v>82</v>
      </c>
      <c r="AY320" s="228" t="s">
        <v>130</v>
      </c>
    </row>
    <row r="321" spans="2:65" s="1" customFormat="1" ht="22.5" customHeight="1">
      <c r="B321" s="41"/>
      <c r="C321" s="193" t="s">
        <v>354</v>
      </c>
      <c r="D321" s="193" t="s">
        <v>132</v>
      </c>
      <c r="E321" s="194" t="s">
        <v>355</v>
      </c>
      <c r="F321" s="195" t="s">
        <v>356</v>
      </c>
      <c r="G321" s="196" t="s">
        <v>135</v>
      </c>
      <c r="H321" s="197">
        <v>358</v>
      </c>
      <c r="I321" s="198"/>
      <c r="J321" s="199">
        <f>ROUND(I321*H321,2)</f>
        <v>0</v>
      </c>
      <c r="K321" s="195" t="s">
        <v>144</v>
      </c>
      <c r="L321" s="61"/>
      <c r="M321" s="200" t="s">
        <v>21</v>
      </c>
      <c r="N321" s="201" t="s">
        <v>46</v>
      </c>
      <c r="O321" s="42"/>
      <c r="P321" s="202">
        <f>O321*H321</f>
        <v>0</v>
      </c>
      <c r="Q321" s="202">
        <v>9.8000000000000004E-2</v>
      </c>
      <c r="R321" s="202">
        <f>Q321*H321</f>
        <v>35.084000000000003</v>
      </c>
      <c r="S321" s="202">
        <v>0</v>
      </c>
      <c r="T321" s="203">
        <f>S321*H321</f>
        <v>0</v>
      </c>
      <c r="AR321" s="24" t="s">
        <v>136</v>
      </c>
      <c r="AT321" s="24" t="s">
        <v>132</v>
      </c>
      <c r="AU321" s="24" t="s">
        <v>85</v>
      </c>
      <c r="AY321" s="24" t="s">
        <v>130</v>
      </c>
      <c r="BE321" s="204">
        <f>IF(N321="základní",J321,0)</f>
        <v>0</v>
      </c>
      <c r="BF321" s="204">
        <f>IF(N321="snížená",J321,0)</f>
        <v>0</v>
      </c>
      <c r="BG321" s="204">
        <f>IF(N321="zákl. přenesená",J321,0)</f>
        <v>0</v>
      </c>
      <c r="BH321" s="204">
        <f>IF(N321="sníž. přenesená",J321,0)</f>
        <v>0</v>
      </c>
      <c r="BI321" s="204">
        <f>IF(N321="nulová",J321,0)</f>
        <v>0</v>
      </c>
      <c r="BJ321" s="24" t="s">
        <v>82</v>
      </c>
      <c r="BK321" s="204">
        <f>ROUND(I321*H321,2)</f>
        <v>0</v>
      </c>
      <c r="BL321" s="24" t="s">
        <v>136</v>
      </c>
      <c r="BM321" s="24" t="s">
        <v>357</v>
      </c>
    </row>
    <row r="322" spans="2:65" s="1" customFormat="1" ht="108">
      <c r="B322" s="41"/>
      <c r="C322" s="63"/>
      <c r="D322" s="207" t="s">
        <v>146</v>
      </c>
      <c r="E322" s="63"/>
      <c r="F322" s="229" t="s">
        <v>358</v>
      </c>
      <c r="G322" s="63"/>
      <c r="H322" s="63"/>
      <c r="I322" s="163"/>
      <c r="J322" s="63"/>
      <c r="K322" s="63"/>
      <c r="L322" s="61"/>
      <c r="M322" s="230"/>
      <c r="N322" s="42"/>
      <c r="O322" s="42"/>
      <c r="P322" s="42"/>
      <c r="Q322" s="42"/>
      <c r="R322" s="42"/>
      <c r="S322" s="42"/>
      <c r="T322" s="78"/>
      <c r="AT322" s="24" t="s">
        <v>146</v>
      </c>
      <c r="AU322" s="24" t="s">
        <v>85</v>
      </c>
    </row>
    <row r="323" spans="2:65" s="11" customFormat="1">
      <c r="B323" s="205"/>
      <c r="C323" s="206"/>
      <c r="D323" s="207" t="s">
        <v>138</v>
      </c>
      <c r="E323" s="208" t="s">
        <v>21</v>
      </c>
      <c r="F323" s="209" t="s">
        <v>359</v>
      </c>
      <c r="G323" s="206"/>
      <c r="H323" s="210" t="s">
        <v>21</v>
      </c>
      <c r="I323" s="211"/>
      <c r="J323" s="206"/>
      <c r="K323" s="206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138</v>
      </c>
      <c r="AU323" s="216" t="s">
        <v>85</v>
      </c>
      <c r="AV323" s="11" t="s">
        <v>82</v>
      </c>
      <c r="AW323" s="11" t="s">
        <v>39</v>
      </c>
      <c r="AX323" s="11" t="s">
        <v>75</v>
      </c>
      <c r="AY323" s="216" t="s">
        <v>130</v>
      </c>
    </row>
    <row r="324" spans="2:65" s="12" customFormat="1">
      <c r="B324" s="217"/>
      <c r="C324" s="218"/>
      <c r="D324" s="219" t="s">
        <v>138</v>
      </c>
      <c r="E324" s="220" t="s">
        <v>21</v>
      </c>
      <c r="F324" s="221" t="s">
        <v>269</v>
      </c>
      <c r="G324" s="218"/>
      <c r="H324" s="222">
        <v>358</v>
      </c>
      <c r="I324" s="223"/>
      <c r="J324" s="218"/>
      <c r="K324" s="218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138</v>
      </c>
      <c r="AU324" s="228" t="s">
        <v>85</v>
      </c>
      <c r="AV324" s="12" t="s">
        <v>85</v>
      </c>
      <c r="AW324" s="12" t="s">
        <v>39</v>
      </c>
      <c r="AX324" s="12" t="s">
        <v>82</v>
      </c>
      <c r="AY324" s="228" t="s">
        <v>130</v>
      </c>
    </row>
    <row r="325" spans="2:65" s="1" customFormat="1" ht="22.5" customHeight="1">
      <c r="B325" s="41"/>
      <c r="C325" s="248" t="s">
        <v>360</v>
      </c>
      <c r="D325" s="248" t="s">
        <v>214</v>
      </c>
      <c r="E325" s="249" t="s">
        <v>361</v>
      </c>
      <c r="F325" s="250" t="s">
        <v>362</v>
      </c>
      <c r="G325" s="251" t="s">
        <v>143</v>
      </c>
      <c r="H325" s="252">
        <v>1537.646</v>
      </c>
      <c r="I325" s="253"/>
      <c r="J325" s="254">
        <f>ROUND(I325*H325,2)</f>
        <v>0</v>
      </c>
      <c r="K325" s="250" t="s">
        <v>21</v>
      </c>
      <c r="L325" s="255"/>
      <c r="M325" s="256" t="s">
        <v>21</v>
      </c>
      <c r="N325" s="257" t="s">
        <v>46</v>
      </c>
      <c r="O325" s="42"/>
      <c r="P325" s="202">
        <f>O325*H325</f>
        <v>0</v>
      </c>
      <c r="Q325" s="202">
        <v>3.5999999999999997E-2</v>
      </c>
      <c r="R325" s="202">
        <f>Q325*H325</f>
        <v>55.355255999999997</v>
      </c>
      <c r="S325" s="202">
        <v>0</v>
      </c>
      <c r="T325" s="203">
        <f>S325*H325</f>
        <v>0</v>
      </c>
      <c r="AR325" s="24" t="s">
        <v>189</v>
      </c>
      <c r="AT325" s="24" t="s">
        <v>214</v>
      </c>
      <c r="AU325" s="24" t="s">
        <v>85</v>
      </c>
      <c r="AY325" s="24" t="s">
        <v>130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24" t="s">
        <v>82</v>
      </c>
      <c r="BK325" s="204">
        <f>ROUND(I325*H325,2)</f>
        <v>0</v>
      </c>
      <c r="BL325" s="24" t="s">
        <v>136</v>
      </c>
      <c r="BM325" s="24" t="s">
        <v>363</v>
      </c>
    </row>
    <row r="326" spans="2:65" s="11" customFormat="1">
      <c r="B326" s="205"/>
      <c r="C326" s="206"/>
      <c r="D326" s="207" t="s">
        <v>138</v>
      </c>
      <c r="E326" s="208" t="s">
        <v>21</v>
      </c>
      <c r="F326" s="209" t="s">
        <v>364</v>
      </c>
      <c r="G326" s="206"/>
      <c r="H326" s="210" t="s">
        <v>21</v>
      </c>
      <c r="I326" s="211"/>
      <c r="J326" s="206"/>
      <c r="K326" s="206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138</v>
      </c>
      <c r="AU326" s="216" t="s">
        <v>85</v>
      </c>
      <c r="AV326" s="11" t="s">
        <v>82</v>
      </c>
      <c r="AW326" s="11" t="s">
        <v>39</v>
      </c>
      <c r="AX326" s="11" t="s">
        <v>75</v>
      </c>
      <c r="AY326" s="216" t="s">
        <v>130</v>
      </c>
    </row>
    <row r="327" spans="2:65" s="11" customFormat="1">
      <c r="B327" s="205"/>
      <c r="C327" s="206"/>
      <c r="D327" s="207" t="s">
        <v>138</v>
      </c>
      <c r="E327" s="208" t="s">
        <v>21</v>
      </c>
      <c r="F327" s="209" t="s">
        <v>365</v>
      </c>
      <c r="G327" s="206"/>
      <c r="H327" s="210" t="s">
        <v>21</v>
      </c>
      <c r="I327" s="211"/>
      <c r="J327" s="206"/>
      <c r="K327" s="206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138</v>
      </c>
      <c r="AU327" s="216" t="s">
        <v>85</v>
      </c>
      <c r="AV327" s="11" t="s">
        <v>82</v>
      </c>
      <c r="AW327" s="11" t="s">
        <v>39</v>
      </c>
      <c r="AX327" s="11" t="s">
        <v>75</v>
      </c>
      <c r="AY327" s="216" t="s">
        <v>130</v>
      </c>
    </row>
    <row r="328" spans="2:65" s="12" customFormat="1">
      <c r="B328" s="217"/>
      <c r="C328" s="218"/>
      <c r="D328" s="207" t="s">
        <v>138</v>
      </c>
      <c r="E328" s="231" t="s">
        <v>21</v>
      </c>
      <c r="F328" s="232" t="s">
        <v>366</v>
      </c>
      <c r="G328" s="218"/>
      <c r="H328" s="233">
        <v>1492.86</v>
      </c>
      <c r="I328" s="223"/>
      <c r="J328" s="218"/>
      <c r="K328" s="218"/>
      <c r="L328" s="224"/>
      <c r="M328" s="225"/>
      <c r="N328" s="226"/>
      <c r="O328" s="226"/>
      <c r="P328" s="226"/>
      <c r="Q328" s="226"/>
      <c r="R328" s="226"/>
      <c r="S328" s="226"/>
      <c r="T328" s="227"/>
      <c r="AT328" s="228" t="s">
        <v>138</v>
      </c>
      <c r="AU328" s="228" t="s">
        <v>85</v>
      </c>
      <c r="AV328" s="12" t="s">
        <v>85</v>
      </c>
      <c r="AW328" s="12" t="s">
        <v>39</v>
      </c>
      <c r="AX328" s="12" t="s">
        <v>82</v>
      </c>
      <c r="AY328" s="228" t="s">
        <v>130</v>
      </c>
    </row>
    <row r="329" spans="2:65" s="12" customFormat="1">
      <c r="B329" s="217"/>
      <c r="C329" s="218"/>
      <c r="D329" s="219" t="s">
        <v>138</v>
      </c>
      <c r="E329" s="218"/>
      <c r="F329" s="221" t="s">
        <v>367</v>
      </c>
      <c r="G329" s="218"/>
      <c r="H329" s="222">
        <v>1537.646</v>
      </c>
      <c r="I329" s="223"/>
      <c r="J329" s="218"/>
      <c r="K329" s="218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138</v>
      </c>
      <c r="AU329" s="228" t="s">
        <v>85</v>
      </c>
      <c r="AV329" s="12" t="s">
        <v>85</v>
      </c>
      <c r="AW329" s="12" t="s">
        <v>6</v>
      </c>
      <c r="AX329" s="12" t="s">
        <v>82</v>
      </c>
      <c r="AY329" s="228" t="s">
        <v>130</v>
      </c>
    </row>
    <row r="330" spans="2:65" s="1" customFormat="1" ht="22.5" customHeight="1">
      <c r="B330" s="41"/>
      <c r="C330" s="193" t="s">
        <v>368</v>
      </c>
      <c r="D330" s="193" t="s">
        <v>132</v>
      </c>
      <c r="E330" s="194" t="s">
        <v>369</v>
      </c>
      <c r="F330" s="195" t="s">
        <v>370</v>
      </c>
      <c r="G330" s="196" t="s">
        <v>135</v>
      </c>
      <c r="H330" s="197">
        <v>358</v>
      </c>
      <c r="I330" s="198"/>
      <c r="J330" s="199">
        <f>ROUND(I330*H330,2)</f>
        <v>0</v>
      </c>
      <c r="K330" s="195" t="s">
        <v>21</v>
      </c>
      <c r="L330" s="61"/>
      <c r="M330" s="200" t="s">
        <v>21</v>
      </c>
      <c r="N330" s="201" t="s">
        <v>46</v>
      </c>
      <c r="O330" s="42"/>
      <c r="P330" s="202">
        <f>O330*H330</f>
        <v>0</v>
      </c>
      <c r="Q330" s="202">
        <v>0.47260000000000002</v>
      </c>
      <c r="R330" s="202">
        <f>Q330*H330</f>
        <v>169.1908</v>
      </c>
      <c r="S330" s="202">
        <v>0</v>
      </c>
      <c r="T330" s="203">
        <f>S330*H330</f>
        <v>0</v>
      </c>
      <c r="AR330" s="24" t="s">
        <v>136</v>
      </c>
      <c r="AT330" s="24" t="s">
        <v>132</v>
      </c>
      <c r="AU330" s="24" t="s">
        <v>85</v>
      </c>
      <c r="AY330" s="24" t="s">
        <v>130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24" t="s">
        <v>82</v>
      </c>
      <c r="BK330" s="204">
        <f>ROUND(I330*H330,2)</f>
        <v>0</v>
      </c>
      <c r="BL330" s="24" t="s">
        <v>136</v>
      </c>
      <c r="BM330" s="24" t="s">
        <v>371</v>
      </c>
    </row>
    <row r="331" spans="2:65" s="11" customFormat="1" ht="27">
      <c r="B331" s="205"/>
      <c r="C331" s="206"/>
      <c r="D331" s="207" t="s">
        <v>138</v>
      </c>
      <c r="E331" s="208" t="s">
        <v>21</v>
      </c>
      <c r="F331" s="209" t="s">
        <v>372</v>
      </c>
      <c r="G331" s="206"/>
      <c r="H331" s="210" t="s">
        <v>21</v>
      </c>
      <c r="I331" s="211"/>
      <c r="J331" s="206"/>
      <c r="K331" s="206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138</v>
      </c>
      <c r="AU331" s="216" t="s">
        <v>85</v>
      </c>
      <c r="AV331" s="11" t="s">
        <v>82</v>
      </c>
      <c r="AW331" s="11" t="s">
        <v>39</v>
      </c>
      <c r="AX331" s="11" t="s">
        <v>75</v>
      </c>
      <c r="AY331" s="216" t="s">
        <v>130</v>
      </c>
    </row>
    <row r="332" spans="2:65" s="12" customFormat="1">
      <c r="B332" s="217"/>
      <c r="C332" s="218"/>
      <c r="D332" s="219" t="s">
        <v>138</v>
      </c>
      <c r="E332" s="220" t="s">
        <v>21</v>
      </c>
      <c r="F332" s="221" t="s">
        <v>269</v>
      </c>
      <c r="G332" s="218"/>
      <c r="H332" s="222">
        <v>358</v>
      </c>
      <c r="I332" s="223"/>
      <c r="J332" s="218"/>
      <c r="K332" s="218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138</v>
      </c>
      <c r="AU332" s="228" t="s">
        <v>85</v>
      </c>
      <c r="AV332" s="12" t="s">
        <v>85</v>
      </c>
      <c r="AW332" s="12" t="s">
        <v>39</v>
      </c>
      <c r="AX332" s="12" t="s">
        <v>82</v>
      </c>
      <c r="AY332" s="228" t="s">
        <v>130</v>
      </c>
    </row>
    <row r="333" spans="2:65" s="1" customFormat="1" ht="22.5" customHeight="1">
      <c r="B333" s="41"/>
      <c r="C333" s="248" t="s">
        <v>373</v>
      </c>
      <c r="D333" s="248" t="s">
        <v>214</v>
      </c>
      <c r="E333" s="249" t="s">
        <v>374</v>
      </c>
      <c r="F333" s="250" t="s">
        <v>375</v>
      </c>
      <c r="G333" s="251" t="s">
        <v>135</v>
      </c>
      <c r="H333" s="252">
        <v>676</v>
      </c>
      <c r="I333" s="253"/>
      <c r="J333" s="254">
        <f>ROUND(I333*H333,2)</f>
        <v>0</v>
      </c>
      <c r="K333" s="250" t="s">
        <v>21</v>
      </c>
      <c r="L333" s="255"/>
      <c r="M333" s="256" t="s">
        <v>21</v>
      </c>
      <c r="N333" s="257" t="s">
        <v>46</v>
      </c>
      <c r="O333" s="42"/>
      <c r="P333" s="202">
        <f>O333*H333</f>
        <v>0</v>
      </c>
      <c r="Q333" s="202">
        <v>2.0000000000000001E-4</v>
      </c>
      <c r="R333" s="202">
        <f>Q333*H333</f>
        <v>0.13520000000000001</v>
      </c>
      <c r="S333" s="202">
        <v>0</v>
      </c>
      <c r="T333" s="203">
        <f>S333*H333</f>
        <v>0</v>
      </c>
      <c r="AR333" s="24" t="s">
        <v>189</v>
      </c>
      <c r="AT333" s="24" t="s">
        <v>214</v>
      </c>
      <c r="AU333" s="24" t="s">
        <v>85</v>
      </c>
      <c r="AY333" s="24" t="s">
        <v>130</v>
      </c>
      <c r="BE333" s="204">
        <f>IF(N333="základní",J333,0)</f>
        <v>0</v>
      </c>
      <c r="BF333" s="204">
        <f>IF(N333="snížená",J333,0)</f>
        <v>0</v>
      </c>
      <c r="BG333" s="204">
        <f>IF(N333="zákl. přenesená",J333,0)</f>
        <v>0</v>
      </c>
      <c r="BH333" s="204">
        <f>IF(N333="sníž. přenesená",J333,0)</f>
        <v>0</v>
      </c>
      <c r="BI333" s="204">
        <f>IF(N333="nulová",J333,0)</f>
        <v>0</v>
      </c>
      <c r="BJ333" s="24" t="s">
        <v>82</v>
      </c>
      <c r="BK333" s="204">
        <f>ROUND(I333*H333,2)</f>
        <v>0</v>
      </c>
      <c r="BL333" s="24" t="s">
        <v>136</v>
      </c>
      <c r="BM333" s="24" t="s">
        <v>376</v>
      </c>
    </row>
    <row r="334" spans="2:65" s="11" customFormat="1">
      <c r="B334" s="205"/>
      <c r="C334" s="206"/>
      <c r="D334" s="207" t="s">
        <v>138</v>
      </c>
      <c r="E334" s="208" t="s">
        <v>21</v>
      </c>
      <c r="F334" s="209" t="s">
        <v>329</v>
      </c>
      <c r="G334" s="206"/>
      <c r="H334" s="210" t="s">
        <v>21</v>
      </c>
      <c r="I334" s="211"/>
      <c r="J334" s="206"/>
      <c r="K334" s="206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138</v>
      </c>
      <c r="AU334" s="216" t="s">
        <v>85</v>
      </c>
      <c r="AV334" s="11" t="s">
        <v>82</v>
      </c>
      <c r="AW334" s="11" t="s">
        <v>39</v>
      </c>
      <c r="AX334" s="11" t="s">
        <v>75</v>
      </c>
      <c r="AY334" s="216" t="s">
        <v>130</v>
      </c>
    </row>
    <row r="335" spans="2:65" s="12" customFormat="1">
      <c r="B335" s="217"/>
      <c r="C335" s="218"/>
      <c r="D335" s="207" t="s">
        <v>138</v>
      </c>
      <c r="E335" s="231" t="s">
        <v>21</v>
      </c>
      <c r="F335" s="232" t="s">
        <v>269</v>
      </c>
      <c r="G335" s="218"/>
      <c r="H335" s="233">
        <v>358</v>
      </c>
      <c r="I335" s="223"/>
      <c r="J335" s="218"/>
      <c r="K335" s="218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138</v>
      </c>
      <c r="AU335" s="228" t="s">
        <v>85</v>
      </c>
      <c r="AV335" s="12" t="s">
        <v>85</v>
      </c>
      <c r="AW335" s="12" t="s">
        <v>39</v>
      </c>
      <c r="AX335" s="12" t="s">
        <v>75</v>
      </c>
      <c r="AY335" s="228" t="s">
        <v>130</v>
      </c>
    </row>
    <row r="336" spans="2:65" s="11" customFormat="1">
      <c r="B336" s="205"/>
      <c r="C336" s="206"/>
      <c r="D336" s="207" t="s">
        <v>138</v>
      </c>
      <c r="E336" s="208" t="s">
        <v>21</v>
      </c>
      <c r="F336" s="209" t="s">
        <v>377</v>
      </c>
      <c r="G336" s="206"/>
      <c r="H336" s="210" t="s">
        <v>21</v>
      </c>
      <c r="I336" s="211"/>
      <c r="J336" s="206"/>
      <c r="K336" s="206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138</v>
      </c>
      <c r="AU336" s="216" t="s">
        <v>85</v>
      </c>
      <c r="AV336" s="11" t="s">
        <v>82</v>
      </c>
      <c r="AW336" s="11" t="s">
        <v>39</v>
      </c>
      <c r="AX336" s="11" t="s">
        <v>75</v>
      </c>
      <c r="AY336" s="216" t="s">
        <v>130</v>
      </c>
    </row>
    <row r="337" spans="2:65" s="12" customFormat="1">
      <c r="B337" s="217"/>
      <c r="C337" s="218"/>
      <c r="D337" s="207" t="s">
        <v>138</v>
      </c>
      <c r="E337" s="231" t="s">
        <v>21</v>
      </c>
      <c r="F337" s="232" t="s">
        <v>378</v>
      </c>
      <c r="G337" s="218"/>
      <c r="H337" s="233">
        <v>318</v>
      </c>
      <c r="I337" s="223"/>
      <c r="J337" s="218"/>
      <c r="K337" s="218"/>
      <c r="L337" s="224"/>
      <c r="M337" s="225"/>
      <c r="N337" s="226"/>
      <c r="O337" s="226"/>
      <c r="P337" s="226"/>
      <c r="Q337" s="226"/>
      <c r="R337" s="226"/>
      <c r="S337" s="226"/>
      <c r="T337" s="227"/>
      <c r="AT337" s="228" t="s">
        <v>138</v>
      </c>
      <c r="AU337" s="228" t="s">
        <v>85</v>
      </c>
      <c r="AV337" s="12" t="s">
        <v>85</v>
      </c>
      <c r="AW337" s="12" t="s">
        <v>39</v>
      </c>
      <c r="AX337" s="12" t="s">
        <v>75</v>
      </c>
      <c r="AY337" s="228" t="s">
        <v>130</v>
      </c>
    </row>
    <row r="338" spans="2:65" s="13" customFormat="1">
      <c r="B338" s="234"/>
      <c r="C338" s="235"/>
      <c r="D338" s="219" t="s">
        <v>138</v>
      </c>
      <c r="E338" s="236" t="s">
        <v>21</v>
      </c>
      <c r="F338" s="237" t="s">
        <v>160</v>
      </c>
      <c r="G338" s="235"/>
      <c r="H338" s="238">
        <v>676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AT338" s="244" t="s">
        <v>138</v>
      </c>
      <c r="AU338" s="244" t="s">
        <v>85</v>
      </c>
      <c r="AV338" s="13" t="s">
        <v>136</v>
      </c>
      <c r="AW338" s="13" t="s">
        <v>39</v>
      </c>
      <c r="AX338" s="13" t="s">
        <v>82</v>
      </c>
      <c r="AY338" s="244" t="s">
        <v>130</v>
      </c>
    </row>
    <row r="339" spans="2:65" s="1" customFormat="1" ht="31.5" customHeight="1">
      <c r="B339" s="41"/>
      <c r="C339" s="193" t="s">
        <v>379</v>
      </c>
      <c r="D339" s="193" t="s">
        <v>132</v>
      </c>
      <c r="E339" s="194" t="s">
        <v>380</v>
      </c>
      <c r="F339" s="195" t="s">
        <v>381</v>
      </c>
      <c r="G339" s="196" t="s">
        <v>135</v>
      </c>
      <c r="H339" s="197">
        <v>358</v>
      </c>
      <c r="I339" s="198"/>
      <c r="J339" s="199">
        <f>ROUND(I339*H339,2)</f>
        <v>0</v>
      </c>
      <c r="K339" s="195" t="s">
        <v>144</v>
      </c>
      <c r="L339" s="61"/>
      <c r="M339" s="200" t="s">
        <v>21</v>
      </c>
      <c r="N339" s="201" t="s">
        <v>46</v>
      </c>
      <c r="O339" s="42"/>
      <c r="P339" s="202">
        <f>O339*H339</f>
        <v>0</v>
      </c>
      <c r="Q339" s="202">
        <v>0</v>
      </c>
      <c r="R339" s="202">
        <f>Q339*H339</f>
        <v>0</v>
      </c>
      <c r="S339" s="202">
        <v>0</v>
      </c>
      <c r="T339" s="203">
        <f>S339*H339</f>
        <v>0</v>
      </c>
      <c r="AR339" s="24" t="s">
        <v>136</v>
      </c>
      <c r="AT339" s="24" t="s">
        <v>132</v>
      </c>
      <c r="AU339" s="24" t="s">
        <v>85</v>
      </c>
      <c r="AY339" s="24" t="s">
        <v>130</v>
      </c>
      <c r="BE339" s="204">
        <f>IF(N339="základní",J339,0)</f>
        <v>0</v>
      </c>
      <c r="BF339" s="204">
        <f>IF(N339="snížená",J339,0)</f>
        <v>0</v>
      </c>
      <c r="BG339" s="204">
        <f>IF(N339="zákl. přenesená",J339,0)</f>
        <v>0</v>
      </c>
      <c r="BH339" s="204">
        <f>IF(N339="sníž. přenesená",J339,0)</f>
        <v>0</v>
      </c>
      <c r="BI339" s="204">
        <f>IF(N339="nulová",J339,0)</f>
        <v>0</v>
      </c>
      <c r="BJ339" s="24" t="s">
        <v>82</v>
      </c>
      <c r="BK339" s="204">
        <f>ROUND(I339*H339,2)</f>
        <v>0</v>
      </c>
      <c r="BL339" s="24" t="s">
        <v>136</v>
      </c>
      <c r="BM339" s="24" t="s">
        <v>382</v>
      </c>
    </row>
    <row r="340" spans="2:65" s="1" customFormat="1" ht="81">
      <c r="B340" s="41"/>
      <c r="C340" s="63"/>
      <c r="D340" s="207" t="s">
        <v>146</v>
      </c>
      <c r="E340" s="63"/>
      <c r="F340" s="229" t="s">
        <v>383</v>
      </c>
      <c r="G340" s="63"/>
      <c r="H340" s="63"/>
      <c r="I340" s="163"/>
      <c r="J340" s="63"/>
      <c r="K340" s="63"/>
      <c r="L340" s="61"/>
      <c r="M340" s="230"/>
      <c r="N340" s="42"/>
      <c r="O340" s="42"/>
      <c r="P340" s="42"/>
      <c r="Q340" s="42"/>
      <c r="R340" s="42"/>
      <c r="S340" s="42"/>
      <c r="T340" s="78"/>
      <c r="AT340" s="24" t="s">
        <v>146</v>
      </c>
      <c r="AU340" s="24" t="s">
        <v>85</v>
      </c>
    </row>
    <row r="341" spans="2:65" s="11" customFormat="1">
      <c r="B341" s="205"/>
      <c r="C341" s="206"/>
      <c r="D341" s="207" t="s">
        <v>138</v>
      </c>
      <c r="E341" s="208" t="s">
        <v>21</v>
      </c>
      <c r="F341" s="209" t="s">
        <v>384</v>
      </c>
      <c r="G341" s="206"/>
      <c r="H341" s="210" t="s">
        <v>21</v>
      </c>
      <c r="I341" s="211"/>
      <c r="J341" s="206"/>
      <c r="K341" s="206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138</v>
      </c>
      <c r="AU341" s="216" t="s">
        <v>85</v>
      </c>
      <c r="AV341" s="11" t="s">
        <v>82</v>
      </c>
      <c r="AW341" s="11" t="s">
        <v>39</v>
      </c>
      <c r="AX341" s="11" t="s">
        <v>75</v>
      </c>
      <c r="AY341" s="216" t="s">
        <v>130</v>
      </c>
    </row>
    <row r="342" spans="2:65" s="12" customFormat="1">
      <c r="B342" s="217"/>
      <c r="C342" s="218"/>
      <c r="D342" s="219" t="s">
        <v>138</v>
      </c>
      <c r="E342" s="220" t="s">
        <v>21</v>
      </c>
      <c r="F342" s="221" t="s">
        <v>269</v>
      </c>
      <c r="G342" s="218"/>
      <c r="H342" s="222">
        <v>358</v>
      </c>
      <c r="I342" s="223"/>
      <c r="J342" s="218"/>
      <c r="K342" s="218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138</v>
      </c>
      <c r="AU342" s="228" t="s">
        <v>85</v>
      </c>
      <c r="AV342" s="12" t="s">
        <v>85</v>
      </c>
      <c r="AW342" s="12" t="s">
        <v>39</v>
      </c>
      <c r="AX342" s="12" t="s">
        <v>82</v>
      </c>
      <c r="AY342" s="228" t="s">
        <v>130</v>
      </c>
    </row>
    <row r="343" spans="2:65" s="1" customFormat="1" ht="31.5" customHeight="1">
      <c r="B343" s="41"/>
      <c r="C343" s="193" t="s">
        <v>261</v>
      </c>
      <c r="D343" s="193" t="s">
        <v>132</v>
      </c>
      <c r="E343" s="194" t="s">
        <v>385</v>
      </c>
      <c r="F343" s="195" t="s">
        <v>386</v>
      </c>
      <c r="G343" s="196" t="s">
        <v>294</v>
      </c>
      <c r="H343" s="197">
        <v>359</v>
      </c>
      <c r="I343" s="198"/>
      <c r="J343" s="199">
        <f>ROUND(I343*H343,2)</f>
        <v>0</v>
      </c>
      <c r="K343" s="195" t="s">
        <v>144</v>
      </c>
      <c r="L343" s="61"/>
      <c r="M343" s="200" t="s">
        <v>21</v>
      </c>
      <c r="N343" s="201" t="s">
        <v>46</v>
      </c>
      <c r="O343" s="42"/>
      <c r="P343" s="202">
        <f>O343*H343</f>
        <v>0</v>
      </c>
      <c r="Q343" s="202">
        <v>0.16849</v>
      </c>
      <c r="R343" s="202">
        <f>Q343*H343</f>
        <v>60.487909999999999</v>
      </c>
      <c r="S343" s="202">
        <v>0</v>
      </c>
      <c r="T343" s="203">
        <f>S343*H343</f>
        <v>0</v>
      </c>
      <c r="AR343" s="24" t="s">
        <v>136</v>
      </c>
      <c r="AT343" s="24" t="s">
        <v>132</v>
      </c>
      <c r="AU343" s="24" t="s">
        <v>85</v>
      </c>
      <c r="AY343" s="24" t="s">
        <v>130</v>
      </c>
      <c r="BE343" s="204">
        <f>IF(N343="základní",J343,0)</f>
        <v>0</v>
      </c>
      <c r="BF343" s="204">
        <f>IF(N343="snížená",J343,0)</f>
        <v>0</v>
      </c>
      <c r="BG343" s="204">
        <f>IF(N343="zákl. přenesená",J343,0)</f>
        <v>0</v>
      </c>
      <c r="BH343" s="204">
        <f>IF(N343="sníž. přenesená",J343,0)</f>
        <v>0</v>
      </c>
      <c r="BI343" s="204">
        <f>IF(N343="nulová",J343,0)</f>
        <v>0</v>
      </c>
      <c r="BJ343" s="24" t="s">
        <v>82</v>
      </c>
      <c r="BK343" s="204">
        <f>ROUND(I343*H343,2)</f>
        <v>0</v>
      </c>
      <c r="BL343" s="24" t="s">
        <v>136</v>
      </c>
      <c r="BM343" s="24" t="s">
        <v>387</v>
      </c>
    </row>
    <row r="344" spans="2:65" s="1" customFormat="1" ht="94.5">
      <c r="B344" s="41"/>
      <c r="C344" s="63"/>
      <c r="D344" s="207" t="s">
        <v>146</v>
      </c>
      <c r="E344" s="63"/>
      <c r="F344" s="229" t="s">
        <v>388</v>
      </c>
      <c r="G344" s="63"/>
      <c r="H344" s="63"/>
      <c r="I344" s="163"/>
      <c r="J344" s="63"/>
      <c r="K344" s="63"/>
      <c r="L344" s="61"/>
      <c r="M344" s="230"/>
      <c r="N344" s="42"/>
      <c r="O344" s="42"/>
      <c r="P344" s="42"/>
      <c r="Q344" s="42"/>
      <c r="R344" s="42"/>
      <c r="S344" s="42"/>
      <c r="T344" s="78"/>
      <c r="AT344" s="24" t="s">
        <v>146</v>
      </c>
      <c r="AU344" s="24" t="s">
        <v>85</v>
      </c>
    </row>
    <row r="345" spans="2:65" s="12" customFormat="1">
      <c r="B345" s="217"/>
      <c r="C345" s="218"/>
      <c r="D345" s="219" t="s">
        <v>138</v>
      </c>
      <c r="E345" s="220" t="s">
        <v>21</v>
      </c>
      <c r="F345" s="221" t="s">
        <v>389</v>
      </c>
      <c r="G345" s="218"/>
      <c r="H345" s="222">
        <v>359</v>
      </c>
      <c r="I345" s="223"/>
      <c r="J345" s="218"/>
      <c r="K345" s="218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138</v>
      </c>
      <c r="AU345" s="228" t="s">
        <v>85</v>
      </c>
      <c r="AV345" s="12" t="s">
        <v>85</v>
      </c>
      <c r="AW345" s="12" t="s">
        <v>39</v>
      </c>
      <c r="AX345" s="12" t="s">
        <v>82</v>
      </c>
      <c r="AY345" s="228" t="s">
        <v>130</v>
      </c>
    </row>
    <row r="346" spans="2:65" s="1" customFormat="1" ht="22.5" customHeight="1">
      <c r="B346" s="41"/>
      <c r="C346" s="248" t="s">
        <v>390</v>
      </c>
      <c r="D346" s="248" t="s">
        <v>214</v>
      </c>
      <c r="E346" s="249" t="s">
        <v>391</v>
      </c>
      <c r="F346" s="250" t="s">
        <v>392</v>
      </c>
      <c r="G346" s="251" t="s">
        <v>143</v>
      </c>
      <c r="H346" s="252">
        <v>369.77</v>
      </c>
      <c r="I346" s="253"/>
      <c r="J346" s="254">
        <f>ROUND(I346*H346,2)</f>
        <v>0</v>
      </c>
      <c r="K346" s="250" t="s">
        <v>144</v>
      </c>
      <c r="L346" s="255"/>
      <c r="M346" s="256" t="s">
        <v>21</v>
      </c>
      <c r="N346" s="257" t="s">
        <v>46</v>
      </c>
      <c r="O346" s="42"/>
      <c r="P346" s="202">
        <f>O346*H346</f>
        <v>0</v>
      </c>
      <c r="Q346" s="202">
        <v>5.3999999999999999E-2</v>
      </c>
      <c r="R346" s="202">
        <f>Q346*H346</f>
        <v>19.967579999999998</v>
      </c>
      <c r="S346" s="202">
        <v>0</v>
      </c>
      <c r="T346" s="203">
        <f>S346*H346</f>
        <v>0</v>
      </c>
      <c r="AR346" s="24" t="s">
        <v>189</v>
      </c>
      <c r="AT346" s="24" t="s">
        <v>214</v>
      </c>
      <c r="AU346" s="24" t="s">
        <v>85</v>
      </c>
      <c r="AY346" s="24" t="s">
        <v>130</v>
      </c>
      <c r="BE346" s="204">
        <f>IF(N346="základní",J346,0)</f>
        <v>0</v>
      </c>
      <c r="BF346" s="204">
        <f>IF(N346="snížená",J346,0)</f>
        <v>0</v>
      </c>
      <c r="BG346" s="204">
        <f>IF(N346="zákl. přenesená",J346,0)</f>
        <v>0</v>
      </c>
      <c r="BH346" s="204">
        <f>IF(N346="sníž. přenesená",J346,0)</f>
        <v>0</v>
      </c>
      <c r="BI346" s="204">
        <f>IF(N346="nulová",J346,0)</f>
        <v>0</v>
      </c>
      <c r="BJ346" s="24" t="s">
        <v>82</v>
      </c>
      <c r="BK346" s="204">
        <f>ROUND(I346*H346,2)</f>
        <v>0</v>
      </c>
      <c r="BL346" s="24" t="s">
        <v>136</v>
      </c>
      <c r="BM346" s="24" t="s">
        <v>393</v>
      </c>
    </row>
    <row r="347" spans="2:65" s="11" customFormat="1">
      <c r="B347" s="205"/>
      <c r="C347" s="206"/>
      <c r="D347" s="207" t="s">
        <v>138</v>
      </c>
      <c r="E347" s="208" t="s">
        <v>21</v>
      </c>
      <c r="F347" s="209" t="s">
        <v>364</v>
      </c>
      <c r="G347" s="206"/>
      <c r="H347" s="210" t="s">
        <v>21</v>
      </c>
      <c r="I347" s="211"/>
      <c r="J347" s="206"/>
      <c r="K347" s="206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138</v>
      </c>
      <c r="AU347" s="216" t="s">
        <v>85</v>
      </c>
      <c r="AV347" s="11" t="s">
        <v>82</v>
      </c>
      <c r="AW347" s="11" t="s">
        <v>39</v>
      </c>
      <c r="AX347" s="11" t="s">
        <v>75</v>
      </c>
      <c r="AY347" s="216" t="s">
        <v>130</v>
      </c>
    </row>
    <row r="348" spans="2:65" s="12" customFormat="1">
      <c r="B348" s="217"/>
      <c r="C348" s="218"/>
      <c r="D348" s="207" t="s">
        <v>138</v>
      </c>
      <c r="E348" s="231" t="s">
        <v>21</v>
      </c>
      <c r="F348" s="232" t="s">
        <v>389</v>
      </c>
      <c r="G348" s="218"/>
      <c r="H348" s="233">
        <v>359</v>
      </c>
      <c r="I348" s="223"/>
      <c r="J348" s="218"/>
      <c r="K348" s="218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138</v>
      </c>
      <c r="AU348" s="228" t="s">
        <v>85</v>
      </c>
      <c r="AV348" s="12" t="s">
        <v>85</v>
      </c>
      <c r="AW348" s="12" t="s">
        <v>39</v>
      </c>
      <c r="AX348" s="12" t="s">
        <v>82</v>
      </c>
      <c r="AY348" s="228" t="s">
        <v>130</v>
      </c>
    </row>
    <row r="349" spans="2:65" s="12" customFormat="1">
      <c r="B349" s="217"/>
      <c r="C349" s="218"/>
      <c r="D349" s="219" t="s">
        <v>138</v>
      </c>
      <c r="E349" s="218"/>
      <c r="F349" s="221" t="s">
        <v>394</v>
      </c>
      <c r="G349" s="218"/>
      <c r="H349" s="222">
        <v>369.77</v>
      </c>
      <c r="I349" s="223"/>
      <c r="J349" s="218"/>
      <c r="K349" s="218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138</v>
      </c>
      <c r="AU349" s="228" t="s">
        <v>85</v>
      </c>
      <c r="AV349" s="12" t="s">
        <v>85</v>
      </c>
      <c r="AW349" s="12" t="s">
        <v>6</v>
      </c>
      <c r="AX349" s="12" t="s">
        <v>82</v>
      </c>
      <c r="AY349" s="228" t="s">
        <v>130</v>
      </c>
    </row>
    <row r="350" spans="2:65" s="1" customFormat="1" ht="31.5" customHeight="1">
      <c r="B350" s="41"/>
      <c r="C350" s="193" t="s">
        <v>395</v>
      </c>
      <c r="D350" s="193" t="s">
        <v>132</v>
      </c>
      <c r="E350" s="194" t="s">
        <v>396</v>
      </c>
      <c r="F350" s="195" t="s">
        <v>397</v>
      </c>
      <c r="G350" s="196" t="s">
        <v>294</v>
      </c>
      <c r="H350" s="197">
        <v>76</v>
      </c>
      <c r="I350" s="198"/>
      <c r="J350" s="199">
        <f>ROUND(I350*H350,2)</f>
        <v>0</v>
      </c>
      <c r="K350" s="195" t="s">
        <v>21</v>
      </c>
      <c r="L350" s="61"/>
      <c r="M350" s="200" t="s">
        <v>21</v>
      </c>
      <c r="N350" s="201" t="s">
        <v>46</v>
      </c>
      <c r="O350" s="42"/>
      <c r="P350" s="202">
        <f>O350*H350</f>
        <v>0</v>
      </c>
      <c r="Q350" s="202">
        <v>8.0879999999999994E-2</v>
      </c>
      <c r="R350" s="202">
        <f>Q350*H350</f>
        <v>6.1468799999999995</v>
      </c>
      <c r="S350" s="202">
        <v>0</v>
      </c>
      <c r="T350" s="203">
        <f>S350*H350</f>
        <v>0</v>
      </c>
      <c r="AR350" s="24" t="s">
        <v>136</v>
      </c>
      <c r="AT350" s="24" t="s">
        <v>132</v>
      </c>
      <c r="AU350" s="24" t="s">
        <v>85</v>
      </c>
      <c r="AY350" s="24" t="s">
        <v>130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24" t="s">
        <v>82</v>
      </c>
      <c r="BK350" s="204">
        <f>ROUND(I350*H350,2)</f>
        <v>0</v>
      </c>
      <c r="BL350" s="24" t="s">
        <v>136</v>
      </c>
      <c r="BM350" s="24" t="s">
        <v>398</v>
      </c>
    </row>
    <row r="351" spans="2:65" s="12" customFormat="1">
      <c r="B351" s="217"/>
      <c r="C351" s="218"/>
      <c r="D351" s="219" t="s">
        <v>138</v>
      </c>
      <c r="E351" s="220" t="s">
        <v>21</v>
      </c>
      <c r="F351" s="221" t="s">
        <v>399</v>
      </c>
      <c r="G351" s="218"/>
      <c r="H351" s="222">
        <v>76</v>
      </c>
      <c r="I351" s="223"/>
      <c r="J351" s="218"/>
      <c r="K351" s="218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138</v>
      </c>
      <c r="AU351" s="228" t="s">
        <v>85</v>
      </c>
      <c r="AV351" s="12" t="s">
        <v>85</v>
      </c>
      <c r="AW351" s="12" t="s">
        <v>39</v>
      </c>
      <c r="AX351" s="12" t="s">
        <v>82</v>
      </c>
      <c r="AY351" s="228" t="s">
        <v>130</v>
      </c>
    </row>
    <row r="352" spans="2:65" s="1" customFormat="1" ht="22.5" customHeight="1">
      <c r="B352" s="41"/>
      <c r="C352" s="248" t="s">
        <v>400</v>
      </c>
      <c r="D352" s="248" t="s">
        <v>214</v>
      </c>
      <c r="E352" s="249" t="s">
        <v>401</v>
      </c>
      <c r="F352" s="250" t="s">
        <v>402</v>
      </c>
      <c r="G352" s="251" t="s">
        <v>143</v>
      </c>
      <c r="H352" s="252">
        <v>156.56</v>
      </c>
      <c r="I352" s="253"/>
      <c r="J352" s="254">
        <f>ROUND(I352*H352,2)</f>
        <v>0</v>
      </c>
      <c r="K352" s="250" t="s">
        <v>21</v>
      </c>
      <c r="L352" s="255"/>
      <c r="M352" s="256" t="s">
        <v>21</v>
      </c>
      <c r="N352" s="257" t="s">
        <v>46</v>
      </c>
      <c r="O352" s="42"/>
      <c r="P352" s="202">
        <f>O352*H352</f>
        <v>0</v>
      </c>
      <c r="Q352" s="202">
        <v>2.1999999999999999E-2</v>
      </c>
      <c r="R352" s="202">
        <f>Q352*H352</f>
        <v>3.4443199999999998</v>
      </c>
      <c r="S352" s="202">
        <v>0</v>
      </c>
      <c r="T352" s="203">
        <f>S352*H352</f>
        <v>0</v>
      </c>
      <c r="AR352" s="24" t="s">
        <v>189</v>
      </c>
      <c r="AT352" s="24" t="s">
        <v>214</v>
      </c>
      <c r="AU352" s="24" t="s">
        <v>85</v>
      </c>
      <c r="AY352" s="24" t="s">
        <v>130</v>
      </c>
      <c r="BE352" s="204">
        <f>IF(N352="základní",J352,0)</f>
        <v>0</v>
      </c>
      <c r="BF352" s="204">
        <f>IF(N352="snížená",J352,0)</f>
        <v>0</v>
      </c>
      <c r="BG352" s="204">
        <f>IF(N352="zákl. přenesená",J352,0)</f>
        <v>0</v>
      </c>
      <c r="BH352" s="204">
        <f>IF(N352="sníž. přenesená",J352,0)</f>
        <v>0</v>
      </c>
      <c r="BI352" s="204">
        <f>IF(N352="nulová",J352,0)</f>
        <v>0</v>
      </c>
      <c r="BJ352" s="24" t="s">
        <v>82</v>
      </c>
      <c r="BK352" s="204">
        <f>ROUND(I352*H352,2)</f>
        <v>0</v>
      </c>
      <c r="BL352" s="24" t="s">
        <v>136</v>
      </c>
      <c r="BM352" s="24" t="s">
        <v>403</v>
      </c>
    </row>
    <row r="353" spans="2:65" s="1" customFormat="1" ht="27">
      <c r="B353" s="41"/>
      <c r="C353" s="63"/>
      <c r="D353" s="207" t="s">
        <v>317</v>
      </c>
      <c r="E353" s="63"/>
      <c r="F353" s="229" t="s">
        <v>404</v>
      </c>
      <c r="G353" s="63"/>
      <c r="H353" s="63"/>
      <c r="I353" s="163"/>
      <c r="J353" s="63"/>
      <c r="K353" s="63"/>
      <c r="L353" s="61"/>
      <c r="M353" s="230"/>
      <c r="N353" s="42"/>
      <c r="O353" s="42"/>
      <c r="P353" s="42"/>
      <c r="Q353" s="42"/>
      <c r="R353" s="42"/>
      <c r="S353" s="42"/>
      <c r="T353" s="78"/>
      <c r="AT353" s="24" t="s">
        <v>317</v>
      </c>
      <c r="AU353" s="24" t="s">
        <v>85</v>
      </c>
    </row>
    <row r="354" spans="2:65" s="11" customFormat="1">
      <c r="B354" s="205"/>
      <c r="C354" s="206"/>
      <c r="D354" s="207" t="s">
        <v>138</v>
      </c>
      <c r="E354" s="208" t="s">
        <v>21</v>
      </c>
      <c r="F354" s="209" t="s">
        <v>364</v>
      </c>
      <c r="G354" s="206"/>
      <c r="H354" s="210" t="s">
        <v>21</v>
      </c>
      <c r="I354" s="211"/>
      <c r="J354" s="206"/>
      <c r="K354" s="206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138</v>
      </c>
      <c r="AU354" s="216" t="s">
        <v>85</v>
      </c>
      <c r="AV354" s="11" t="s">
        <v>82</v>
      </c>
      <c r="AW354" s="11" t="s">
        <v>39</v>
      </c>
      <c r="AX354" s="11" t="s">
        <v>75</v>
      </c>
      <c r="AY354" s="216" t="s">
        <v>130</v>
      </c>
    </row>
    <row r="355" spans="2:65" s="12" customFormat="1">
      <c r="B355" s="217"/>
      <c r="C355" s="218"/>
      <c r="D355" s="207" t="s">
        <v>138</v>
      </c>
      <c r="E355" s="231" t="s">
        <v>21</v>
      </c>
      <c r="F355" s="232" t="s">
        <v>405</v>
      </c>
      <c r="G355" s="218"/>
      <c r="H355" s="233">
        <v>152</v>
      </c>
      <c r="I355" s="223"/>
      <c r="J355" s="218"/>
      <c r="K355" s="218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138</v>
      </c>
      <c r="AU355" s="228" t="s">
        <v>85</v>
      </c>
      <c r="AV355" s="12" t="s">
        <v>85</v>
      </c>
      <c r="AW355" s="12" t="s">
        <v>39</v>
      </c>
      <c r="AX355" s="12" t="s">
        <v>82</v>
      </c>
      <c r="AY355" s="228" t="s">
        <v>130</v>
      </c>
    </row>
    <row r="356" spans="2:65" s="12" customFormat="1">
      <c r="B356" s="217"/>
      <c r="C356" s="218"/>
      <c r="D356" s="207" t="s">
        <v>138</v>
      </c>
      <c r="E356" s="218"/>
      <c r="F356" s="232" t="s">
        <v>406</v>
      </c>
      <c r="G356" s="218"/>
      <c r="H356" s="233">
        <v>156.56</v>
      </c>
      <c r="I356" s="223"/>
      <c r="J356" s="218"/>
      <c r="K356" s="218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138</v>
      </c>
      <c r="AU356" s="228" t="s">
        <v>85</v>
      </c>
      <c r="AV356" s="12" t="s">
        <v>85</v>
      </c>
      <c r="AW356" s="12" t="s">
        <v>6</v>
      </c>
      <c r="AX356" s="12" t="s">
        <v>82</v>
      </c>
      <c r="AY356" s="228" t="s">
        <v>130</v>
      </c>
    </row>
    <row r="357" spans="2:65" s="10" customFormat="1" ht="29.85" customHeight="1">
      <c r="B357" s="176"/>
      <c r="C357" s="177"/>
      <c r="D357" s="190" t="s">
        <v>74</v>
      </c>
      <c r="E357" s="191" t="s">
        <v>189</v>
      </c>
      <c r="F357" s="191" t="s">
        <v>407</v>
      </c>
      <c r="G357" s="177"/>
      <c r="H357" s="177"/>
      <c r="I357" s="180"/>
      <c r="J357" s="192">
        <f>BK357</f>
        <v>0</v>
      </c>
      <c r="K357" s="177"/>
      <c r="L357" s="182"/>
      <c r="M357" s="183"/>
      <c r="N357" s="184"/>
      <c r="O357" s="184"/>
      <c r="P357" s="185">
        <f>SUM(P358:P407)</f>
        <v>0</v>
      </c>
      <c r="Q357" s="184"/>
      <c r="R357" s="185">
        <f>SUM(R358:R407)</f>
        <v>4.9628200000000007</v>
      </c>
      <c r="S357" s="184"/>
      <c r="T357" s="186">
        <f>SUM(T358:T407)</f>
        <v>0</v>
      </c>
      <c r="AR357" s="187" t="s">
        <v>82</v>
      </c>
      <c r="AT357" s="188" t="s">
        <v>74</v>
      </c>
      <c r="AU357" s="188" t="s">
        <v>82</v>
      </c>
      <c r="AY357" s="187" t="s">
        <v>130</v>
      </c>
      <c r="BK357" s="189">
        <f>SUM(BK358:BK407)</f>
        <v>0</v>
      </c>
    </row>
    <row r="358" spans="2:65" s="1" customFormat="1" ht="31.5" customHeight="1">
      <c r="B358" s="41"/>
      <c r="C358" s="193" t="s">
        <v>408</v>
      </c>
      <c r="D358" s="193" t="s">
        <v>132</v>
      </c>
      <c r="E358" s="194" t="s">
        <v>409</v>
      </c>
      <c r="F358" s="195" t="s">
        <v>410</v>
      </c>
      <c r="G358" s="196" t="s">
        <v>294</v>
      </c>
      <c r="H358" s="197">
        <v>4</v>
      </c>
      <c r="I358" s="198"/>
      <c r="J358" s="199">
        <f>ROUND(I358*H358,2)</f>
        <v>0</v>
      </c>
      <c r="K358" s="195" t="s">
        <v>144</v>
      </c>
      <c r="L358" s="61"/>
      <c r="M358" s="200" t="s">
        <v>21</v>
      </c>
      <c r="N358" s="201" t="s">
        <v>46</v>
      </c>
      <c r="O358" s="42"/>
      <c r="P358" s="202">
        <f>O358*H358</f>
        <v>0</v>
      </c>
      <c r="Q358" s="202">
        <v>1.0000000000000001E-5</v>
      </c>
      <c r="R358" s="202">
        <f>Q358*H358</f>
        <v>4.0000000000000003E-5</v>
      </c>
      <c r="S358" s="202">
        <v>0</v>
      </c>
      <c r="T358" s="203">
        <f>S358*H358</f>
        <v>0</v>
      </c>
      <c r="AR358" s="24" t="s">
        <v>136</v>
      </c>
      <c r="AT358" s="24" t="s">
        <v>132</v>
      </c>
      <c r="AU358" s="24" t="s">
        <v>85</v>
      </c>
      <c r="AY358" s="24" t="s">
        <v>130</v>
      </c>
      <c r="BE358" s="204">
        <f>IF(N358="základní",J358,0)</f>
        <v>0</v>
      </c>
      <c r="BF358" s="204">
        <f>IF(N358="snížená",J358,0)</f>
        <v>0</v>
      </c>
      <c r="BG358" s="204">
        <f>IF(N358="zákl. přenesená",J358,0)</f>
        <v>0</v>
      </c>
      <c r="BH358" s="204">
        <f>IF(N358="sníž. přenesená",J358,0)</f>
        <v>0</v>
      </c>
      <c r="BI358" s="204">
        <f>IF(N358="nulová",J358,0)</f>
        <v>0</v>
      </c>
      <c r="BJ358" s="24" t="s">
        <v>82</v>
      </c>
      <c r="BK358" s="204">
        <f>ROUND(I358*H358,2)</f>
        <v>0</v>
      </c>
      <c r="BL358" s="24" t="s">
        <v>136</v>
      </c>
      <c r="BM358" s="24" t="s">
        <v>411</v>
      </c>
    </row>
    <row r="359" spans="2:65" s="1" customFormat="1" ht="94.5">
      <c r="B359" s="41"/>
      <c r="C359" s="63"/>
      <c r="D359" s="207" t="s">
        <v>146</v>
      </c>
      <c r="E359" s="63"/>
      <c r="F359" s="229" t="s">
        <v>412</v>
      </c>
      <c r="G359" s="63"/>
      <c r="H359" s="63"/>
      <c r="I359" s="163"/>
      <c r="J359" s="63"/>
      <c r="K359" s="63"/>
      <c r="L359" s="61"/>
      <c r="M359" s="230"/>
      <c r="N359" s="42"/>
      <c r="O359" s="42"/>
      <c r="P359" s="42"/>
      <c r="Q359" s="42"/>
      <c r="R359" s="42"/>
      <c r="S359" s="42"/>
      <c r="T359" s="78"/>
      <c r="AT359" s="24" t="s">
        <v>146</v>
      </c>
      <c r="AU359" s="24" t="s">
        <v>85</v>
      </c>
    </row>
    <row r="360" spans="2:65" s="11" customFormat="1">
      <c r="B360" s="205"/>
      <c r="C360" s="206"/>
      <c r="D360" s="207" t="s">
        <v>138</v>
      </c>
      <c r="E360" s="208" t="s">
        <v>21</v>
      </c>
      <c r="F360" s="209" t="s">
        <v>413</v>
      </c>
      <c r="G360" s="206"/>
      <c r="H360" s="210" t="s">
        <v>21</v>
      </c>
      <c r="I360" s="211"/>
      <c r="J360" s="206"/>
      <c r="K360" s="206"/>
      <c r="L360" s="212"/>
      <c r="M360" s="213"/>
      <c r="N360" s="214"/>
      <c r="O360" s="214"/>
      <c r="P360" s="214"/>
      <c r="Q360" s="214"/>
      <c r="R360" s="214"/>
      <c r="S360" s="214"/>
      <c r="T360" s="215"/>
      <c r="AT360" s="216" t="s">
        <v>138</v>
      </c>
      <c r="AU360" s="216" t="s">
        <v>85</v>
      </c>
      <c r="AV360" s="11" t="s">
        <v>82</v>
      </c>
      <c r="AW360" s="11" t="s">
        <v>39</v>
      </c>
      <c r="AX360" s="11" t="s">
        <v>75</v>
      </c>
      <c r="AY360" s="216" t="s">
        <v>130</v>
      </c>
    </row>
    <row r="361" spans="2:65" s="12" customFormat="1">
      <c r="B361" s="217"/>
      <c r="C361" s="218"/>
      <c r="D361" s="219" t="s">
        <v>138</v>
      </c>
      <c r="E361" s="220" t="s">
        <v>21</v>
      </c>
      <c r="F361" s="221" t="s">
        <v>136</v>
      </c>
      <c r="G361" s="218"/>
      <c r="H361" s="222">
        <v>4</v>
      </c>
      <c r="I361" s="223"/>
      <c r="J361" s="218"/>
      <c r="K361" s="218"/>
      <c r="L361" s="224"/>
      <c r="M361" s="225"/>
      <c r="N361" s="226"/>
      <c r="O361" s="226"/>
      <c r="P361" s="226"/>
      <c r="Q361" s="226"/>
      <c r="R361" s="226"/>
      <c r="S361" s="226"/>
      <c r="T361" s="227"/>
      <c r="AT361" s="228" t="s">
        <v>138</v>
      </c>
      <c r="AU361" s="228" t="s">
        <v>85</v>
      </c>
      <c r="AV361" s="12" t="s">
        <v>85</v>
      </c>
      <c r="AW361" s="12" t="s">
        <v>39</v>
      </c>
      <c r="AX361" s="12" t="s">
        <v>82</v>
      </c>
      <c r="AY361" s="228" t="s">
        <v>130</v>
      </c>
    </row>
    <row r="362" spans="2:65" s="1" customFormat="1" ht="22.5" customHeight="1">
      <c r="B362" s="41"/>
      <c r="C362" s="248" t="s">
        <v>414</v>
      </c>
      <c r="D362" s="248" t="s">
        <v>214</v>
      </c>
      <c r="E362" s="249" t="s">
        <v>415</v>
      </c>
      <c r="F362" s="250" t="s">
        <v>416</v>
      </c>
      <c r="G362" s="251" t="s">
        <v>143</v>
      </c>
      <c r="H362" s="252">
        <v>2</v>
      </c>
      <c r="I362" s="253"/>
      <c r="J362" s="254">
        <f>ROUND(I362*H362,2)</f>
        <v>0</v>
      </c>
      <c r="K362" s="250" t="s">
        <v>144</v>
      </c>
      <c r="L362" s="255"/>
      <c r="M362" s="256" t="s">
        <v>21</v>
      </c>
      <c r="N362" s="257" t="s">
        <v>46</v>
      </c>
      <c r="O362" s="42"/>
      <c r="P362" s="202">
        <f>O362*H362</f>
        <v>0</v>
      </c>
      <c r="Q362" s="202">
        <v>4.4000000000000003E-3</v>
      </c>
      <c r="R362" s="202">
        <f>Q362*H362</f>
        <v>8.8000000000000005E-3</v>
      </c>
      <c r="S362" s="202">
        <v>0</v>
      </c>
      <c r="T362" s="203">
        <f>S362*H362</f>
        <v>0</v>
      </c>
      <c r="AR362" s="24" t="s">
        <v>189</v>
      </c>
      <c r="AT362" s="24" t="s">
        <v>214</v>
      </c>
      <c r="AU362" s="24" t="s">
        <v>85</v>
      </c>
      <c r="AY362" s="24" t="s">
        <v>130</v>
      </c>
      <c r="BE362" s="204">
        <f>IF(N362="základní",J362,0)</f>
        <v>0</v>
      </c>
      <c r="BF362" s="204">
        <f>IF(N362="snížená",J362,0)</f>
        <v>0</v>
      </c>
      <c r="BG362" s="204">
        <f>IF(N362="zákl. přenesená",J362,0)</f>
        <v>0</v>
      </c>
      <c r="BH362" s="204">
        <f>IF(N362="sníž. přenesená",J362,0)</f>
        <v>0</v>
      </c>
      <c r="BI362" s="204">
        <f>IF(N362="nulová",J362,0)</f>
        <v>0</v>
      </c>
      <c r="BJ362" s="24" t="s">
        <v>82</v>
      </c>
      <c r="BK362" s="204">
        <f>ROUND(I362*H362,2)</f>
        <v>0</v>
      </c>
      <c r="BL362" s="24" t="s">
        <v>136</v>
      </c>
      <c r="BM362" s="24" t="s">
        <v>417</v>
      </c>
    </row>
    <row r="363" spans="2:65" s="11" customFormat="1">
      <c r="B363" s="205"/>
      <c r="C363" s="206"/>
      <c r="D363" s="207" t="s">
        <v>138</v>
      </c>
      <c r="E363" s="208" t="s">
        <v>21</v>
      </c>
      <c r="F363" s="209" t="s">
        <v>413</v>
      </c>
      <c r="G363" s="206"/>
      <c r="H363" s="210" t="s">
        <v>21</v>
      </c>
      <c r="I363" s="211"/>
      <c r="J363" s="206"/>
      <c r="K363" s="206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138</v>
      </c>
      <c r="AU363" s="216" t="s">
        <v>85</v>
      </c>
      <c r="AV363" s="11" t="s">
        <v>82</v>
      </c>
      <c r="AW363" s="11" t="s">
        <v>39</v>
      </c>
      <c r="AX363" s="11" t="s">
        <v>75</v>
      </c>
      <c r="AY363" s="216" t="s">
        <v>130</v>
      </c>
    </row>
    <row r="364" spans="2:65" s="12" customFormat="1">
      <c r="B364" s="217"/>
      <c r="C364" s="218"/>
      <c r="D364" s="219" t="s">
        <v>138</v>
      </c>
      <c r="E364" s="220" t="s">
        <v>21</v>
      </c>
      <c r="F364" s="221" t="s">
        <v>85</v>
      </c>
      <c r="G364" s="218"/>
      <c r="H364" s="222">
        <v>2</v>
      </c>
      <c r="I364" s="223"/>
      <c r="J364" s="218"/>
      <c r="K364" s="218"/>
      <c r="L364" s="224"/>
      <c r="M364" s="225"/>
      <c r="N364" s="226"/>
      <c r="O364" s="226"/>
      <c r="P364" s="226"/>
      <c r="Q364" s="226"/>
      <c r="R364" s="226"/>
      <c r="S364" s="226"/>
      <c r="T364" s="227"/>
      <c r="AT364" s="228" t="s">
        <v>138</v>
      </c>
      <c r="AU364" s="228" t="s">
        <v>85</v>
      </c>
      <c r="AV364" s="12" t="s">
        <v>85</v>
      </c>
      <c r="AW364" s="12" t="s">
        <v>39</v>
      </c>
      <c r="AX364" s="12" t="s">
        <v>82</v>
      </c>
      <c r="AY364" s="228" t="s">
        <v>130</v>
      </c>
    </row>
    <row r="365" spans="2:65" s="1" customFormat="1" ht="22.5" customHeight="1">
      <c r="B365" s="41"/>
      <c r="C365" s="193" t="s">
        <v>418</v>
      </c>
      <c r="D365" s="193" t="s">
        <v>132</v>
      </c>
      <c r="E365" s="194" t="s">
        <v>419</v>
      </c>
      <c r="F365" s="195" t="s">
        <v>420</v>
      </c>
      <c r="G365" s="196" t="s">
        <v>143</v>
      </c>
      <c r="H365" s="197">
        <v>2</v>
      </c>
      <c r="I365" s="198"/>
      <c r="J365" s="199">
        <f>ROUND(I365*H365,2)</f>
        <v>0</v>
      </c>
      <c r="K365" s="195" t="s">
        <v>21</v>
      </c>
      <c r="L365" s="61"/>
      <c r="M365" s="200" t="s">
        <v>21</v>
      </c>
      <c r="N365" s="201" t="s">
        <v>46</v>
      </c>
      <c r="O365" s="42"/>
      <c r="P365" s="202">
        <f>O365*H365</f>
        <v>0</v>
      </c>
      <c r="Q365" s="202">
        <v>9.3600000000000003E-3</v>
      </c>
      <c r="R365" s="202">
        <f>Q365*H365</f>
        <v>1.8720000000000001E-2</v>
      </c>
      <c r="S365" s="202">
        <v>0</v>
      </c>
      <c r="T365" s="203">
        <f>S365*H365</f>
        <v>0</v>
      </c>
      <c r="AR365" s="24" t="s">
        <v>136</v>
      </c>
      <c r="AT365" s="24" t="s">
        <v>132</v>
      </c>
      <c r="AU365" s="24" t="s">
        <v>85</v>
      </c>
      <c r="AY365" s="24" t="s">
        <v>130</v>
      </c>
      <c r="BE365" s="204">
        <f>IF(N365="základní",J365,0)</f>
        <v>0</v>
      </c>
      <c r="BF365" s="204">
        <f>IF(N365="snížená",J365,0)</f>
        <v>0</v>
      </c>
      <c r="BG365" s="204">
        <f>IF(N365="zákl. přenesená",J365,0)</f>
        <v>0</v>
      </c>
      <c r="BH365" s="204">
        <f>IF(N365="sníž. přenesená",J365,0)</f>
        <v>0</v>
      </c>
      <c r="BI365" s="204">
        <f>IF(N365="nulová",J365,0)</f>
        <v>0</v>
      </c>
      <c r="BJ365" s="24" t="s">
        <v>82</v>
      </c>
      <c r="BK365" s="204">
        <f>ROUND(I365*H365,2)</f>
        <v>0</v>
      </c>
      <c r="BL365" s="24" t="s">
        <v>136</v>
      </c>
      <c r="BM365" s="24" t="s">
        <v>421</v>
      </c>
    </row>
    <row r="366" spans="2:65" s="12" customFormat="1">
      <c r="B366" s="217"/>
      <c r="C366" s="218"/>
      <c r="D366" s="219" t="s">
        <v>138</v>
      </c>
      <c r="E366" s="220" t="s">
        <v>21</v>
      </c>
      <c r="F366" s="221" t="s">
        <v>85</v>
      </c>
      <c r="G366" s="218"/>
      <c r="H366" s="222">
        <v>2</v>
      </c>
      <c r="I366" s="223"/>
      <c r="J366" s="218"/>
      <c r="K366" s="218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138</v>
      </c>
      <c r="AU366" s="228" t="s">
        <v>85</v>
      </c>
      <c r="AV366" s="12" t="s">
        <v>85</v>
      </c>
      <c r="AW366" s="12" t="s">
        <v>39</v>
      </c>
      <c r="AX366" s="12" t="s">
        <v>82</v>
      </c>
      <c r="AY366" s="228" t="s">
        <v>130</v>
      </c>
    </row>
    <row r="367" spans="2:65" s="1" customFormat="1" ht="31.5" customHeight="1">
      <c r="B367" s="41"/>
      <c r="C367" s="193" t="s">
        <v>422</v>
      </c>
      <c r="D367" s="193" t="s">
        <v>132</v>
      </c>
      <c r="E367" s="194" t="s">
        <v>423</v>
      </c>
      <c r="F367" s="195" t="s">
        <v>424</v>
      </c>
      <c r="G367" s="196" t="s">
        <v>143</v>
      </c>
      <c r="H367" s="197">
        <v>4</v>
      </c>
      <c r="I367" s="198"/>
      <c r="J367" s="199">
        <f>ROUND(I367*H367,2)</f>
        <v>0</v>
      </c>
      <c r="K367" s="195" t="s">
        <v>144</v>
      </c>
      <c r="L367" s="61"/>
      <c r="M367" s="200" t="s">
        <v>21</v>
      </c>
      <c r="N367" s="201" t="s">
        <v>46</v>
      </c>
      <c r="O367" s="42"/>
      <c r="P367" s="202">
        <f>O367*H367</f>
        <v>0</v>
      </c>
      <c r="Q367" s="202">
        <v>0</v>
      </c>
      <c r="R367" s="202">
        <f>Q367*H367</f>
        <v>0</v>
      </c>
      <c r="S367" s="202">
        <v>0</v>
      </c>
      <c r="T367" s="203">
        <f>S367*H367</f>
        <v>0</v>
      </c>
      <c r="AR367" s="24" t="s">
        <v>136</v>
      </c>
      <c r="AT367" s="24" t="s">
        <v>132</v>
      </c>
      <c r="AU367" s="24" t="s">
        <v>85</v>
      </c>
      <c r="AY367" s="24" t="s">
        <v>130</v>
      </c>
      <c r="BE367" s="204">
        <f>IF(N367="základní",J367,0)</f>
        <v>0</v>
      </c>
      <c r="BF367" s="204">
        <f>IF(N367="snížená",J367,0)</f>
        <v>0</v>
      </c>
      <c r="BG367" s="204">
        <f>IF(N367="zákl. přenesená",J367,0)</f>
        <v>0</v>
      </c>
      <c r="BH367" s="204">
        <f>IF(N367="sníž. přenesená",J367,0)</f>
        <v>0</v>
      </c>
      <c r="BI367" s="204">
        <f>IF(N367="nulová",J367,0)</f>
        <v>0</v>
      </c>
      <c r="BJ367" s="24" t="s">
        <v>82</v>
      </c>
      <c r="BK367" s="204">
        <f>ROUND(I367*H367,2)</f>
        <v>0</v>
      </c>
      <c r="BL367" s="24" t="s">
        <v>136</v>
      </c>
      <c r="BM367" s="24" t="s">
        <v>425</v>
      </c>
    </row>
    <row r="368" spans="2:65" s="12" customFormat="1">
      <c r="B368" s="217"/>
      <c r="C368" s="218"/>
      <c r="D368" s="219" t="s">
        <v>138</v>
      </c>
      <c r="E368" s="220" t="s">
        <v>21</v>
      </c>
      <c r="F368" s="221" t="s">
        <v>136</v>
      </c>
      <c r="G368" s="218"/>
      <c r="H368" s="222">
        <v>4</v>
      </c>
      <c r="I368" s="223"/>
      <c r="J368" s="218"/>
      <c r="K368" s="218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138</v>
      </c>
      <c r="AU368" s="228" t="s">
        <v>85</v>
      </c>
      <c r="AV368" s="12" t="s">
        <v>85</v>
      </c>
      <c r="AW368" s="12" t="s">
        <v>39</v>
      </c>
      <c r="AX368" s="12" t="s">
        <v>82</v>
      </c>
      <c r="AY368" s="228" t="s">
        <v>130</v>
      </c>
    </row>
    <row r="369" spans="2:65" s="1" customFormat="1" ht="22.5" customHeight="1">
      <c r="B369" s="41"/>
      <c r="C369" s="248" t="s">
        <v>426</v>
      </c>
      <c r="D369" s="248" t="s">
        <v>214</v>
      </c>
      <c r="E369" s="249" t="s">
        <v>427</v>
      </c>
      <c r="F369" s="250" t="s">
        <v>428</v>
      </c>
      <c r="G369" s="251" t="s">
        <v>143</v>
      </c>
      <c r="H369" s="252">
        <v>2</v>
      </c>
      <c r="I369" s="253"/>
      <c r="J369" s="254">
        <f>ROUND(I369*H369,2)</f>
        <v>0</v>
      </c>
      <c r="K369" s="250" t="s">
        <v>21</v>
      </c>
      <c r="L369" s="255"/>
      <c r="M369" s="256" t="s">
        <v>21</v>
      </c>
      <c r="N369" s="257" t="s">
        <v>46</v>
      </c>
      <c r="O369" s="42"/>
      <c r="P369" s="202">
        <f>O369*H369</f>
        <v>0</v>
      </c>
      <c r="Q369" s="202">
        <v>2.9E-4</v>
      </c>
      <c r="R369" s="202">
        <f>Q369*H369</f>
        <v>5.8E-4</v>
      </c>
      <c r="S369" s="202">
        <v>0</v>
      </c>
      <c r="T369" s="203">
        <f>S369*H369</f>
        <v>0</v>
      </c>
      <c r="AR369" s="24" t="s">
        <v>189</v>
      </c>
      <c r="AT369" s="24" t="s">
        <v>214</v>
      </c>
      <c r="AU369" s="24" t="s">
        <v>85</v>
      </c>
      <c r="AY369" s="24" t="s">
        <v>130</v>
      </c>
      <c r="BE369" s="204">
        <f>IF(N369="základní",J369,0)</f>
        <v>0</v>
      </c>
      <c r="BF369" s="204">
        <f>IF(N369="snížená",J369,0)</f>
        <v>0</v>
      </c>
      <c r="BG369" s="204">
        <f>IF(N369="zákl. přenesená",J369,0)</f>
        <v>0</v>
      </c>
      <c r="BH369" s="204">
        <f>IF(N369="sníž. přenesená",J369,0)</f>
        <v>0</v>
      </c>
      <c r="BI369" s="204">
        <f>IF(N369="nulová",J369,0)</f>
        <v>0</v>
      </c>
      <c r="BJ369" s="24" t="s">
        <v>82</v>
      </c>
      <c r="BK369" s="204">
        <f>ROUND(I369*H369,2)</f>
        <v>0</v>
      </c>
      <c r="BL369" s="24" t="s">
        <v>136</v>
      </c>
      <c r="BM369" s="24" t="s">
        <v>429</v>
      </c>
    </row>
    <row r="370" spans="2:65" s="12" customFormat="1">
      <c r="B370" s="217"/>
      <c r="C370" s="218"/>
      <c r="D370" s="219" t="s">
        <v>138</v>
      </c>
      <c r="E370" s="220" t="s">
        <v>21</v>
      </c>
      <c r="F370" s="221" t="s">
        <v>85</v>
      </c>
      <c r="G370" s="218"/>
      <c r="H370" s="222">
        <v>2</v>
      </c>
      <c r="I370" s="223"/>
      <c r="J370" s="218"/>
      <c r="K370" s="218"/>
      <c r="L370" s="224"/>
      <c r="M370" s="225"/>
      <c r="N370" s="226"/>
      <c r="O370" s="226"/>
      <c r="P370" s="226"/>
      <c r="Q370" s="226"/>
      <c r="R370" s="226"/>
      <c r="S370" s="226"/>
      <c r="T370" s="227"/>
      <c r="AT370" s="228" t="s">
        <v>138</v>
      </c>
      <c r="AU370" s="228" t="s">
        <v>85</v>
      </c>
      <c r="AV370" s="12" t="s">
        <v>85</v>
      </c>
      <c r="AW370" s="12" t="s">
        <v>39</v>
      </c>
      <c r="AX370" s="12" t="s">
        <v>82</v>
      </c>
      <c r="AY370" s="228" t="s">
        <v>130</v>
      </c>
    </row>
    <row r="371" spans="2:65" s="1" customFormat="1" ht="22.5" customHeight="1">
      <c r="B371" s="41"/>
      <c r="C371" s="248" t="s">
        <v>430</v>
      </c>
      <c r="D371" s="248" t="s">
        <v>214</v>
      </c>
      <c r="E371" s="249" t="s">
        <v>431</v>
      </c>
      <c r="F371" s="250" t="s">
        <v>432</v>
      </c>
      <c r="G371" s="251" t="s">
        <v>143</v>
      </c>
      <c r="H371" s="252">
        <v>4</v>
      </c>
      <c r="I371" s="253"/>
      <c r="J371" s="254">
        <f>ROUND(I371*H371,2)</f>
        <v>0</v>
      </c>
      <c r="K371" s="250" t="s">
        <v>144</v>
      </c>
      <c r="L371" s="255"/>
      <c r="M371" s="256" t="s">
        <v>21</v>
      </c>
      <c r="N371" s="257" t="s">
        <v>46</v>
      </c>
      <c r="O371" s="42"/>
      <c r="P371" s="202">
        <f>O371*H371</f>
        <v>0</v>
      </c>
      <c r="Q371" s="202">
        <v>8.0000000000000004E-4</v>
      </c>
      <c r="R371" s="202">
        <f>Q371*H371</f>
        <v>3.2000000000000002E-3</v>
      </c>
      <c r="S371" s="202">
        <v>0</v>
      </c>
      <c r="T371" s="203">
        <f>S371*H371</f>
        <v>0</v>
      </c>
      <c r="AR371" s="24" t="s">
        <v>189</v>
      </c>
      <c r="AT371" s="24" t="s">
        <v>214</v>
      </c>
      <c r="AU371" s="24" t="s">
        <v>85</v>
      </c>
      <c r="AY371" s="24" t="s">
        <v>130</v>
      </c>
      <c r="BE371" s="204">
        <f>IF(N371="základní",J371,0)</f>
        <v>0</v>
      </c>
      <c r="BF371" s="204">
        <f>IF(N371="snížená",J371,0)</f>
        <v>0</v>
      </c>
      <c r="BG371" s="204">
        <f>IF(N371="zákl. přenesená",J371,0)</f>
        <v>0</v>
      </c>
      <c r="BH371" s="204">
        <f>IF(N371="sníž. přenesená",J371,0)</f>
        <v>0</v>
      </c>
      <c r="BI371" s="204">
        <f>IF(N371="nulová",J371,0)</f>
        <v>0</v>
      </c>
      <c r="BJ371" s="24" t="s">
        <v>82</v>
      </c>
      <c r="BK371" s="204">
        <f>ROUND(I371*H371,2)</f>
        <v>0</v>
      </c>
      <c r="BL371" s="24" t="s">
        <v>136</v>
      </c>
      <c r="BM371" s="24" t="s">
        <v>433</v>
      </c>
    </row>
    <row r="372" spans="2:65" s="11" customFormat="1">
      <c r="B372" s="205"/>
      <c r="C372" s="206"/>
      <c r="D372" s="207" t="s">
        <v>138</v>
      </c>
      <c r="E372" s="208" t="s">
        <v>21</v>
      </c>
      <c r="F372" s="209" t="s">
        <v>434</v>
      </c>
      <c r="G372" s="206"/>
      <c r="H372" s="210" t="s">
        <v>21</v>
      </c>
      <c r="I372" s="211"/>
      <c r="J372" s="206"/>
      <c r="K372" s="206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138</v>
      </c>
      <c r="AU372" s="216" t="s">
        <v>85</v>
      </c>
      <c r="AV372" s="11" t="s">
        <v>82</v>
      </c>
      <c r="AW372" s="11" t="s">
        <v>39</v>
      </c>
      <c r="AX372" s="11" t="s">
        <v>75</v>
      </c>
      <c r="AY372" s="216" t="s">
        <v>130</v>
      </c>
    </row>
    <row r="373" spans="2:65" s="12" customFormat="1">
      <c r="B373" s="217"/>
      <c r="C373" s="218"/>
      <c r="D373" s="219" t="s">
        <v>138</v>
      </c>
      <c r="E373" s="220" t="s">
        <v>21</v>
      </c>
      <c r="F373" s="221" t="s">
        <v>136</v>
      </c>
      <c r="G373" s="218"/>
      <c r="H373" s="222">
        <v>4</v>
      </c>
      <c r="I373" s="223"/>
      <c r="J373" s="218"/>
      <c r="K373" s="218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138</v>
      </c>
      <c r="AU373" s="228" t="s">
        <v>85</v>
      </c>
      <c r="AV373" s="12" t="s">
        <v>85</v>
      </c>
      <c r="AW373" s="12" t="s">
        <v>39</v>
      </c>
      <c r="AX373" s="12" t="s">
        <v>82</v>
      </c>
      <c r="AY373" s="228" t="s">
        <v>130</v>
      </c>
    </row>
    <row r="374" spans="2:65" s="1" customFormat="1" ht="22.5" customHeight="1">
      <c r="B374" s="41"/>
      <c r="C374" s="193" t="s">
        <v>435</v>
      </c>
      <c r="D374" s="193" t="s">
        <v>132</v>
      </c>
      <c r="E374" s="194" t="s">
        <v>436</v>
      </c>
      <c r="F374" s="195" t="s">
        <v>437</v>
      </c>
      <c r="G374" s="196" t="s">
        <v>153</v>
      </c>
      <c r="H374" s="197">
        <v>1.1200000000000001</v>
      </c>
      <c r="I374" s="198"/>
      <c r="J374" s="199">
        <f>ROUND(I374*H374,2)</f>
        <v>0</v>
      </c>
      <c r="K374" s="195" t="s">
        <v>144</v>
      </c>
      <c r="L374" s="61"/>
      <c r="M374" s="200" t="s">
        <v>21</v>
      </c>
      <c r="N374" s="201" t="s">
        <v>46</v>
      </c>
      <c r="O374" s="42"/>
      <c r="P374" s="202">
        <f>O374*H374</f>
        <v>0</v>
      </c>
      <c r="Q374" s="202">
        <v>0</v>
      </c>
      <c r="R374" s="202">
        <f>Q374*H374</f>
        <v>0</v>
      </c>
      <c r="S374" s="202">
        <v>0</v>
      </c>
      <c r="T374" s="203">
        <f>S374*H374</f>
        <v>0</v>
      </c>
      <c r="AR374" s="24" t="s">
        <v>136</v>
      </c>
      <c r="AT374" s="24" t="s">
        <v>132</v>
      </c>
      <c r="AU374" s="24" t="s">
        <v>85</v>
      </c>
      <c r="AY374" s="24" t="s">
        <v>130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24" t="s">
        <v>82</v>
      </c>
      <c r="BK374" s="204">
        <f>ROUND(I374*H374,2)</f>
        <v>0</v>
      </c>
      <c r="BL374" s="24" t="s">
        <v>136</v>
      </c>
      <c r="BM374" s="24" t="s">
        <v>438</v>
      </c>
    </row>
    <row r="375" spans="2:65" s="1" customFormat="1" ht="108">
      <c r="B375" s="41"/>
      <c r="C375" s="63"/>
      <c r="D375" s="207" t="s">
        <v>146</v>
      </c>
      <c r="E375" s="63"/>
      <c r="F375" s="229" t="s">
        <v>439</v>
      </c>
      <c r="G375" s="63"/>
      <c r="H375" s="63"/>
      <c r="I375" s="163"/>
      <c r="J375" s="63"/>
      <c r="K375" s="63"/>
      <c r="L375" s="61"/>
      <c r="M375" s="230"/>
      <c r="N375" s="42"/>
      <c r="O375" s="42"/>
      <c r="P375" s="42"/>
      <c r="Q375" s="42"/>
      <c r="R375" s="42"/>
      <c r="S375" s="42"/>
      <c r="T375" s="78"/>
      <c r="AT375" s="24" t="s">
        <v>146</v>
      </c>
      <c r="AU375" s="24" t="s">
        <v>85</v>
      </c>
    </row>
    <row r="376" spans="2:65" s="11" customFormat="1">
      <c r="B376" s="205"/>
      <c r="C376" s="206"/>
      <c r="D376" s="207" t="s">
        <v>138</v>
      </c>
      <c r="E376" s="208" t="s">
        <v>21</v>
      </c>
      <c r="F376" s="209" t="s">
        <v>440</v>
      </c>
      <c r="G376" s="206"/>
      <c r="H376" s="210" t="s">
        <v>21</v>
      </c>
      <c r="I376" s="211"/>
      <c r="J376" s="206"/>
      <c r="K376" s="206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138</v>
      </c>
      <c r="AU376" s="216" t="s">
        <v>85</v>
      </c>
      <c r="AV376" s="11" t="s">
        <v>82</v>
      </c>
      <c r="AW376" s="11" t="s">
        <v>39</v>
      </c>
      <c r="AX376" s="11" t="s">
        <v>75</v>
      </c>
      <c r="AY376" s="216" t="s">
        <v>130</v>
      </c>
    </row>
    <row r="377" spans="2:65" s="12" customFormat="1">
      <c r="B377" s="217"/>
      <c r="C377" s="218"/>
      <c r="D377" s="219" t="s">
        <v>138</v>
      </c>
      <c r="E377" s="220" t="s">
        <v>21</v>
      </c>
      <c r="F377" s="221" t="s">
        <v>441</v>
      </c>
      <c r="G377" s="218"/>
      <c r="H377" s="222">
        <v>1.1200000000000001</v>
      </c>
      <c r="I377" s="223"/>
      <c r="J377" s="218"/>
      <c r="K377" s="218"/>
      <c r="L377" s="224"/>
      <c r="M377" s="225"/>
      <c r="N377" s="226"/>
      <c r="O377" s="226"/>
      <c r="P377" s="226"/>
      <c r="Q377" s="226"/>
      <c r="R377" s="226"/>
      <c r="S377" s="226"/>
      <c r="T377" s="227"/>
      <c r="AT377" s="228" t="s">
        <v>138</v>
      </c>
      <c r="AU377" s="228" t="s">
        <v>85</v>
      </c>
      <c r="AV377" s="12" t="s">
        <v>85</v>
      </c>
      <c r="AW377" s="12" t="s">
        <v>39</v>
      </c>
      <c r="AX377" s="12" t="s">
        <v>82</v>
      </c>
      <c r="AY377" s="228" t="s">
        <v>130</v>
      </c>
    </row>
    <row r="378" spans="2:65" s="1" customFormat="1" ht="22.5" customHeight="1">
      <c r="B378" s="41"/>
      <c r="C378" s="248" t="s">
        <v>442</v>
      </c>
      <c r="D378" s="248" t="s">
        <v>214</v>
      </c>
      <c r="E378" s="249" t="s">
        <v>443</v>
      </c>
      <c r="F378" s="250" t="s">
        <v>444</v>
      </c>
      <c r="G378" s="251" t="s">
        <v>217</v>
      </c>
      <c r="H378" s="252">
        <v>2.1840000000000002</v>
      </c>
      <c r="I378" s="253"/>
      <c r="J378" s="254">
        <f>ROUND(I378*H378,2)</f>
        <v>0</v>
      </c>
      <c r="K378" s="250" t="s">
        <v>144</v>
      </c>
      <c r="L378" s="255"/>
      <c r="M378" s="256" t="s">
        <v>21</v>
      </c>
      <c r="N378" s="257" t="s">
        <v>46</v>
      </c>
      <c r="O378" s="42"/>
      <c r="P378" s="202">
        <f>O378*H378</f>
        <v>0</v>
      </c>
      <c r="Q378" s="202">
        <v>1</v>
      </c>
      <c r="R378" s="202">
        <f>Q378*H378</f>
        <v>2.1840000000000002</v>
      </c>
      <c r="S378" s="202">
        <v>0</v>
      </c>
      <c r="T378" s="203">
        <f>S378*H378</f>
        <v>0</v>
      </c>
      <c r="AR378" s="24" t="s">
        <v>189</v>
      </c>
      <c r="AT378" s="24" t="s">
        <v>214</v>
      </c>
      <c r="AU378" s="24" t="s">
        <v>85</v>
      </c>
      <c r="AY378" s="24" t="s">
        <v>130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24" t="s">
        <v>82</v>
      </c>
      <c r="BK378" s="204">
        <f>ROUND(I378*H378,2)</f>
        <v>0</v>
      </c>
      <c r="BL378" s="24" t="s">
        <v>136</v>
      </c>
      <c r="BM378" s="24" t="s">
        <v>445</v>
      </c>
    </row>
    <row r="379" spans="2:65" s="11" customFormat="1">
      <c r="B379" s="205"/>
      <c r="C379" s="206"/>
      <c r="D379" s="207" t="s">
        <v>138</v>
      </c>
      <c r="E379" s="208" t="s">
        <v>21</v>
      </c>
      <c r="F379" s="209" t="s">
        <v>446</v>
      </c>
      <c r="G379" s="206"/>
      <c r="H379" s="210" t="s">
        <v>21</v>
      </c>
      <c r="I379" s="211"/>
      <c r="J379" s="206"/>
      <c r="K379" s="206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138</v>
      </c>
      <c r="AU379" s="216" t="s">
        <v>85</v>
      </c>
      <c r="AV379" s="11" t="s">
        <v>82</v>
      </c>
      <c r="AW379" s="11" t="s">
        <v>39</v>
      </c>
      <c r="AX379" s="11" t="s">
        <v>75</v>
      </c>
      <c r="AY379" s="216" t="s">
        <v>130</v>
      </c>
    </row>
    <row r="380" spans="2:65" s="11" customFormat="1">
      <c r="B380" s="205"/>
      <c r="C380" s="206"/>
      <c r="D380" s="207" t="s">
        <v>138</v>
      </c>
      <c r="E380" s="208" t="s">
        <v>21</v>
      </c>
      <c r="F380" s="209" t="s">
        <v>440</v>
      </c>
      <c r="G380" s="206"/>
      <c r="H380" s="210" t="s">
        <v>21</v>
      </c>
      <c r="I380" s="211"/>
      <c r="J380" s="206"/>
      <c r="K380" s="206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138</v>
      </c>
      <c r="AU380" s="216" t="s">
        <v>85</v>
      </c>
      <c r="AV380" s="11" t="s">
        <v>82</v>
      </c>
      <c r="AW380" s="11" t="s">
        <v>39</v>
      </c>
      <c r="AX380" s="11" t="s">
        <v>75</v>
      </c>
      <c r="AY380" s="216" t="s">
        <v>130</v>
      </c>
    </row>
    <row r="381" spans="2:65" s="12" customFormat="1">
      <c r="B381" s="217"/>
      <c r="C381" s="218"/>
      <c r="D381" s="207" t="s">
        <v>138</v>
      </c>
      <c r="E381" s="231" t="s">
        <v>21</v>
      </c>
      <c r="F381" s="232" t="s">
        <v>441</v>
      </c>
      <c r="G381" s="218"/>
      <c r="H381" s="233">
        <v>1.1200000000000001</v>
      </c>
      <c r="I381" s="223"/>
      <c r="J381" s="218"/>
      <c r="K381" s="218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138</v>
      </c>
      <c r="AU381" s="228" t="s">
        <v>85</v>
      </c>
      <c r="AV381" s="12" t="s">
        <v>85</v>
      </c>
      <c r="AW381" s="12" t="s">
        <v>39</v>
      </c>
      <c r="AX381" s="12" t="s">
        <v>82</v>
      </c>
      <c r="AY381" s="228" t="s">
        <v>130</v>
      </c>
    </row>
    <row r="382" spans="2:65" s="12" customFormat="1">
      <c r="B382" s="217"/>
      <c r="C382" s="218"/>
      <c r="D382" s="219" t="s">
        <v>138</v>
      </c>
      <c r="E382" s="218"/>
      <c r="F382" s="221" t="s">
        <v>447</v>
      </c>
      <c r="G382" s="218"/>
      <c r="H382" s="222">
        <v>2.1840000000000002</v>
      </c>
      <c r="I382" s="223"/>
      <c r="J382" s="218"/>
      <c r="K382" s="218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138</v>
      </c>
      <c r="AU382" s="228" t="s">
        <v>85</v>
      </c>
      <c r="AV382" s="12" t="s">
        <v>85</v>
      </c>
      <c r="AW382" s="12" t="s">
        <v>6</v>
      </c>
      <c r="AX382" s="12" t="s">
        <v>82</v>
      </c>
      <c r="AY382" s="228" t="s">
        <v>130</v>
      </c>
    </row>
    <row r="383" spans="2:65" s="1" customFormat="1" ht="22.5" customHeight="1">
      <c r="B383" s="41"/>
      <c r="C383" s="193" t="s">
        <v>448</v>
      </c>
      <c r="D383" s="193" t="s">
        <v>132</v>
      </c>
      <c r="E383" s="194" t="s">
        <v>449</v>
      </c>
      <c r="F383" s="195" t="s">
        <v>450</v>
      </c>
      <c r="G383" s="196" t="s">
        <v>135</v>
      </c>
      <c r="H383" s="197">
        <v>3.2</v>
      </c>
      <c r="I383" s="198"/>
      <c r="J383" s="199">
        <f>ROUND(I383*H383,2)</f>
        <v>0</v>
      </c>
      <c r="K383" s="195" t="s">
        <v>144</v>
      </c>
      <c r="L383" s="61"/>
      <c r="M383" s="200" t="s">
        <v>21</v>
      </c>
      <c r="N383" s="201" t="s">
        <v>46</v>
      </c>
      <c r="O383" s="42"/>
      <c r="P383" s="202">
        <f>O383*H383</f>
        <v>0</v>
      </c>
      <c r="Q383" s="202">
        <v>0.2024</v>
      </c>
      <c r="R383" s="202">
        <f>Q383*H383</f>
        <v>0.64768000000000003</v>
      </c>
      <c r="S383" s="202">
        <v>0</v>
      </c>
      <c r="T383" s="203">
        <f>S383*H383</f>
        <v>0</v>
      </c>
      <c r="AR383" s="24" t="s">
        <v>136</v>
      </c>
      <c r="AT383" s="24" t="s">
        <v>132</v>
      </c>
      <c r="AU383" s="24" t="s">
        <v>85</v>
      </c>
      <c r="AY383" s="24" t="s">
        <v>130</v>
      </c>
      <c r="BE383" s="204">
        <f>IF(N383="základní",J383,0)</f>
        <v>0</v>
      </c>
      <c r="BF383" s="204">
        <f>IF(N383="snížená",J383,0)</f>
        <v>0</v>
      </c>
      <c r="BG383" s="204">
        <f>IF(N383="zákl. přenesená",J383,0)</f>
        <v>0</v>
      </c>
      <c r="BH383" s="204">
        <f>IF(N383="sníž. přenesená",J383,0)</f>
        <v>0</v>
      </c>
      <c r="BI383" s="204">
        <f>IF(N383="nulová",J383,0)</f>
        <v>0</v>
      </c>
      <c r="BJ383" s="24" t="s">
        <v>82</v>
      </c>
      <c r="BK383" s="204">
        <f>ROUND(I383*H383,2)</f>
        <v>0</v>
      </c>
      <c r="BL383" s="24" t="s">
        <v>136</v>
      </c>
      <c r="BM383" s="24" t="s">
        <v>451</v>
      </c>
    </row>
    <row r="384" spans="2:65" s="11" customFormat="1">
      <c r="B384" s="205"/>
      <c r="C384" s="206"/>
      <c r="D384" s="207" t="s">
        <v>138</v>
      </c>
      <c r="E384" s="208" t="s">
        <v>21</v>
      </c>
      <c r="F384" s="209" t="s">
        <v>452</v>
      </c>
      <c r="G384" s="206"/>
      <c r="H384" s="210" t="s">
        <v>21</v>
      </c>
      <c r="I384" s="211"/>
      <c r="J384" s="206"/>
      <c r="K384" s="206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138</v>
      </c>
      <c r="AU384" s="216" t="s">
        <v>85</v>
      </c>
      <c r="AV384" s="11" t="s">
        <v>82</v>
      </c>
      <c r="AW384" s="11" t="s">
        <v>39</v>
      </c>
      <c r="AX384" s="11" t="s">
        <v>75</v>
      </c>
      <c r="AY384" s="216" t="s">
        <v>130</v>
      </c>
    </row>
    <row r="385" spans="2:65" s="12" customFormat="1">
      <c r="B385" s="217"/>
      <c r="C385" s="218"/>
      <c r="D385" s="219" t="s">
        <v>138</v>
      </c>
      <c r="E385" s="220" t="s">
        <v>21</v>
      </c>
      <c r="F385" s="221" t="s">
        <v>453</v>
      </c>
      <c r="G385" s="218"/>
      <c r="H385" s="222">
        <v>3.2</v>
      </c>
      <c r="I385" s="223"/>
      <c r="J385" s="218"/>
      <c r="K385" s="218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138</v>
      </c>
      <c r="AU385" s="228" t="s">
        <v>85</v>
      </c>
      <c r="AV385" s="12" t="s">
        <v>85</v>
      </c>
      <c r="AW385" s="12" t="s">
        <v>39</v>
      </c>
      <c r="AX385" s="12" t="s">
        <v>82</v>
      </c>
      <c r="AY385" s="228" t="s">
        <v>130</v>
      </c>
    </row>
    <row r="386" spans="2:65" s="1" customFormat="1" ht="22.5" customHeight="1">
      <c r="B386" s="41"/>
      <c r="C386" s="193" t="s">
        <v>454</v>
      </c>
      <c r="D386" s="193" t="s">
        <v>132</v>
      </c>
      <c r="E386" s="194" t="s">
        <v>455</v>
      </c>
      <c r="F386" s="195" t="s">
        <v>456</v>
      </c>
      <c r="G386" s="196" t="s">
        <v>143</v>
      </c>
      <c r="H386" s="197">
        <v>2</v>
      </c>
      <c r="I386" s="198"/>
      <c r="J386" s="199">
        <f>ROUND(I386*H386,2)</f>
        <v>0</v>
      </c>
      <c r="K386" s="195" t="s">
        <v>21</v>
      </c>
      <c r="L386" s="61"/>
      <c r="M386" s="200" t="s">
        <v>21</v>
      </c>
      <c r="N386" s="201" t="s">
        <v>46</v>
      </c>
      <c r="O386" s="42"/>
      <c r="P386" s="202">
        <f>O386*H386</f>
        <v>0</v>
      </c>
      <c r="Q386" s="202">
        <v>0</v>
      </c>
      <c r="R386" s="202">
        <f>Q386*H386</f>
        <v>0</v>
      </c>
      <c r="S386" s="202">
        <v>0</v>
      </c>
      <c r="T386" s="203">
        <f>S386*H386</f>
        <v>0</v>
      </c>
      <c r="AR386" s="24" t="s">
        <v>136</v>
      </c>
      <c r="AT386" s="24" t="s">
        <v>132</v>
      </c>
      <c r="AU386" s="24" t="s">
        <v>85</v>
      </c>
      <c r="AY386" s="24" t="s">
        <v>130</v>
      </c>
      <c r="BE386" s="204">
        <f>IF(N386="základní",J386,0)</f>
        <v>0</v>
      </c>
      <c r="BF386" s="204">
        <f>IF(N386="snížená",J386,0)</f>
        <v>0</v>
      </c>
      <c r="BG386" s="204">
        <f>IF(N386="zákl. přenesená",J386,0)</f>
        <v>0</v>
      </c>
      <c r="BH386" s="204">
        <f>IF(N386="sníž. přenesená",J386,0)</f>
        <v>0</v>
      </c>
      <c r="BI386" s="204">
        <f>IF(N386="nulová",J386,0)</f>
        <v>0</v>
      </c>
      <c r="BJ386" s="24" t="s">
        <v>82</v>
      </c>
      <c r="BK386" s="204">
        <f>ROUND(I386*H386,2)</f>
        <v>0</v>
      </c>
      <c r="BL386" s="24" t="s">
        <v>136</v>
      </c>
      <c r="BM386" s="24" t="s">
        <v>457</v>
      </c>
    </row>
    <row r="387" spans="2:65" s="11" customFormat="1" ht="27">
      <c r="B387" s="205"/>
      <c r="C387" s="206"/>
      <c r="D387" s="207" t="s">
        <v>138</v>
      </c>
      <c r="E387" s="208" t="s">
        <v>21</v>
      </c>
      <c r="F387" s="209" t="s">
        <v>458</v>
      </c>
      <c r="G387" s="206"/>
      <c r="H387" s="210" t="s">
        <v>21</v>
      </c>
      <c r="I387" s="211"/>
      <c r="J387" s="206"/>
      <c r="K387" s="206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138</v>
      </c>
      <c r="AU387" s="216" t="s">
        <v>85</v>
      </c>
      <c r="AV387" s="11" t="s">
        <v>82</v>
      </c>
      <c r="AW387" s="11" t="s">
        <v>39</v>
      </c>
      <c r="AX387" s="11" t="s">
        <v>75</v>
      </c>
      <c r="AY387" s="216" t="s">
        <v>130</v>
      </c>
    </row>
    <row r="388" spans="2:65" s="12" customFormat="1">
      <c r="B388" s="217"/>
      <c r="C388" s="218"/>
      <c r="D388" s="219" t="s">
        <v>138</v>
      </c>
      <c r="E388" s="220" t="s">
        <v>21</v>
      </c>
      <c r="F388" s="221" t="s">
        <v>85</v>
      </c>
      <c r="G388" s="218"/>
      <c r="H388" s="222">
        <v>2</v>
      </c>
      <c r="I388" s="223"/>
      <c r="J388" s="218"/>
      <c r="K388" s="218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138</v>
      </c>
      <c r="AU388" s="228" t="s">
        <v>85</v>
      </c>
      <c r="AV388" s="12" t="s">
        <v>85</v>
      </c>
      <c r="AW388" s="12" t="s">
        <v>39</v>
      </c>
      <c r="AX388" s="12" t="s">
        <v>82</v>
      </c>
      <c r="AY388" s="228" t="s">
        <v>130</v>
      </c>
    </row>
    <row r="389" spans="2:65" s="1" customFormat="1" ht="22.5" customHeight="1">
      <c r="B389" s="41"/>
      <c r="C389" s="193" t="s">
        <v>459</v>
      </c>
      <c r="D389" s="193" t="s">
        <v>132</v>
      </c>
      <c r="E389" s="194" t="s">
        <v>460</v>
      </c>
      <c r="F389" s="195" t="s">
        <v>461</v>
      </c>
      <c r="G389" s="196" t="s">
        <v>143</v>
      </c>
      <c r="H389" s="197">
        <v>2</v>
      </c>
      <c r="I389" s="198"/>
      <c r="J389" s="199">
        <f>ROUND(I389*H389,2)</f>
        <v>0</v>
      </c>
      <c r="K389" s="195" t="s">
        <v>21</v>
      </c>
      <c r="L389" s="61"/>
      <c r="M389" s="200" t="s">
        <v>21</v>
      </c>
      <c r="N389" s="201" t="s">
        <v>46</v>
      </c>
      <c r="O389" s="42"/>
      <c r="P389" s="202">
        <f>O389*H389</f>
        <v>0</v>
      </c>
      <c r="Q389" s="202">
        <v>0.34089999999999998</v>
      </c>
      <c r="R389" s="202">
        <f>Q389*H389</f>
        <v>0.68179999999999996</v>
      </c>
      <c r="S389" s="202">
        <v>0</v>
      </c>
      <c r="T389" s="203">
        <f>S389*H389</f>
        <v>0</v>
      </c>
      <c r="AR389" s="24" t="s">
        <v>136</v>
      </c>
      <c r="AT389" s="24" t="s">
        <v>132</v>
      </c>
      <c r="AU389" s="24" t="s">
        <v>85</v>
      </c>
      <c r="AY389" s="24" t="s">
        <v>130</v>
      </c>
      <c r="BE389" s="204">
        <f>IF(N389="základní",J389,0)</f>
        <v>0</v>
      </c>
      <c r="BF389" s="204">
        <f>IF(N389="snížená",J389,0)</f>
        <v>0</v>
      </c>
      <c r="BG389" s="204">
        <f>IF(N389="zákl. přenesená",J389,0)</f>
        <v>0</v>
      </c>
      <c r="BH389" s="204">
        <f>IF(N389="sníž. přenesená",J389,0)</f>
        <v>0</v>
      </c>
      <c r="BI389" s="204">
        <f>IF(N389="nulová",J389,0)</f>
        <v>0</v>
      </c>
      <c r="BJ389" s="24" t="s">
        <v>82</v>
      </c>
      <c r="BK389" s="204">
        <f>ROUND(I389*H389,2)</f>
        <v>0</v>
      </c>
      <c r="BL389" s="24" t="s">
        <v>136</v>
      </c>
      <c r="BM389" s="24" t="s">
        <v>462</v>
      </c>
    </row>
    <row r="390" spans="2:65" s="11" customFormat="1">
      <c r="B390" s="205"/>
      <c r="C390" s="206"/>
      <c r="D390" s="207" t="s">
        <v>138</v>
      </c>
      <c r="E390" s="208" t="s">
        <v>21</v>
      </c>
      <c r="F390" s="209" t="s">
        <v>463</v>
      </c>
      <c r="G390" s="206"/>
      <c r="H390" s="210" t="s">
        <v>21</v>
      </c>
      <c r="I390" s="211"/>
      <c r="J390" s="206"/>
      <c r="K390" s="206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138</v>
      </c>
      <c r="AU390" s="216" t="s">
        <v>85</v>
      </c>
      <c r="AV390" s="11" t="s">
        <v>82</v>
      </c>
      <c r="AW390" s="11" t="s">
        <v>39</v>
      </c>
      <c r="AX390" s="11" t="s">
        <v>75</v>
      </c>
      <c r="AY390" s="216" t="s">
        <v>130</v>
      </c>
    </row>
    <row r="391" spans="2:65" s="12" customFormat="1">
      <c r="B391" s="217"/>
      <c r="C391" s="218"/>
      <c r="D391" s="219" t="s">
        <v>138</v>
      </c>
      <c r="E391" s="220" t="s">
        <v>21</v>
      </c>
      <c r="F391" s="221" t="s">
        <v>85</v>
      </c>
      <c r="G391" s="218"/>
      <c r="H391" s="222">
        <v>2</v>
      </c>
      <c r="I391" s="223"/>
      <c r="J391" s="218"/>
      <c r="K391" s="218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138</v>
      </c>
      <c r="AU391" s="228" t="s">
        <v>85</v>
      </c>
      <c r="AV391" s="12" t="s">
        <v>85</v>
      </c>
      <c r="AW391" s="12" t="s">
        <v>39</v>
      </c>
      <c r="AX391" s="12" t="s">
        <v>82</v>
      </c>
      <c r="AY391" s="228" t="s">
        <v>130</v>
      </c>
    </row>
    <row r="392" spans="2:65" s="1" customFormat="1" ht="22.5" customHeight="1">
      <c r="B392" s="41"/>
      <c r="C392" s="248" t="s">
        <v>464</v>
      </c>
      <c r="D392" s="248" t="s">
        <v>214</v>
      </c>
      <c r="E392" s="249" t="s">
        <v>465</v>
      </c>
      <c r="F392" s="250" t="s">
        <v>466</v>
      </c>
      <c r="G392" s="251" t="s">
        <v>143</v>
      </c>
      <c r="H392" s="252">
        <v>2</v>
      </c>
      <c r="I392" s="253"/>
      <c r="J392" s="254">
        <f>ROUND(I392*H392,2)</f>
        <v>0</v>
      </c>
      <c r="K392" s="250" t="s">
        <v>21</v>
      </c>
      <c r="L392" s="255"/>
      <c r="M392" s="256" t="s">
        <v>21</v>
      </c>
      <c r="N392" s="257" t="s">
        <v>46</v>
      </c>
      <c r="O392" s="42"/>
      <c r="P392" s="202">
        <f>O392*H392</f>
        <v>0</v>
      </c>
      <c r="Q392" s="202">
        <v>5.8000000000000003E-2</v>
      </c>
      <c r="R392" s="202">
        <f>Q392*H392</f>
        <v>0.11600000000000001</v>
      </c>
      <c r="S392" s="202">
        <v>0</v>
      </c>
      <c r="T392" s="203">
        <f>S392*H392</f>
        <v>0</v>
      </c>
      <c r="AR392" s="24" t="s">
        <v>189</v>
      </c>
      <c r="AT392" s="24" t="s">
        <v>214</v>
      </c>
      <c r="AU392" s="24" t="s">
        <v>85</v>
      </c>
      <c r="AY392" s="24" t="s">
        <v>130</v>
      </c>
      <c r="BE392" s="204">
        <f>IF(N392="základní",J392,0)</f>
        <v>0</v>
      </c>
      <c r="BF392" s="204">
        <f>IF(N392="snížená",J392,0)</f>
        <v>0</v>
      </c>
      <c r="BG392" s="204">
        <f>IF(N392="zákl. přenesená",J392,0)</f>
        <v>0</v>
      </c>
      <c r="BH392" s="204">
        <f>IF(N392="sníž. přenesená",J392,0)</f>
        <v>0</v>
      </c>
      <c r="BI392" s="204">
        <f>IF(N392="nulová",J392,0)</f>
        <v>0</v>
      </c>
      <c r="BJ392" s="24" t="s">
        <v>82</v>
      </c>
      <c r="BK392" s="204">
        <f>ROUND(I392*H392,2)</f>
        <v>0</v>
      </c>
      <c r="BL392" s="24" t="s">
        <v>136</v>
      </c>
      <c r="BM392" s="24" t="s">
        <v>467</v>
      </c>
    </row>
    <row r="393" spans="2:65" s="12" customFormat="1">
      <c r="B393" s="217"/>
      <c r="C393" s="218"/>
      <c r="D393" s="219" t="s">
        <v>138</v>
      </c>
      <c r="E393" s="220" t="s">
        <v>21</v>
      </c>
      <c r="F393" s="221" t="s">
        <v>85</v>
      </c>
      <c r="G393" s="218"/>
      <c r="H393" s="222">
        <v>2</v>
      </c>
      <c r="I393" s="223"/>
      <c r="J393" s="218"/>
      <c r="K393" s="218"/>
      <c r="L393" s="224"/>
      <c r="M393" s="225"/>
      <c r="N393" s="226"/>
      <c r="O393" s="226"/>
      <c r="P393" s="226"/>
      <c r="Q393" s="226"/>
      <c r="R393" s="226"/>
      <c r="S393" s="226"/>
      <c r="T393" s="227"/>
      <c r="AT393" s="228" t="s">
        <v>138</v>
      </c>
      <c r="AU393" s="228" t="s">
        <v>85</v>
      </c>
      <c r="AV393" s="12" t="s">
        <v>85</v>
      </c>
      <c r="AW393" s="12" t="s">
        <v>39</v>
      </c>
      <c r="AX393" s="12" t="s">
        <v>82</v>
      </c>
      <c r="AY393" s="228" t="s">
        <v>130</v>
      </c>
    </row>
    <row r="394" spans="2:65" s="1" customFormat="1" ht="22.5" customHeight="1">
      <c r="B394" s="41"/>
      <c r="C394" s="248" t="s">
        <v>468</v>
      </c>
      <c r="D394" s="248" t="s">
        <v>214</v>
      </c>
      <c r="E394" s="249" t="s">
        <v>469</v>
      </c>
      <c r="F394" s="250" t="s">
        <v>470</v>
      </c>
      <c r="G394" s="251" t="s">
        <v>143</v>
      </c>
      <c r="H394" s="252">
        <v>2</v>
      </c>
      <c r="I394" s="253"/>
      <c r="J394" s="254">
        <f>ROUND(I394*H394,2)</f>
        <v>0</v>
      </c>
      <c r="K394" s="250" t="s">
        <v>21</v>
      </c>
      <c r="L394" s="255"/>
      <c r="M394" s="256" t="s">
        <v>21</v>
      </c>
      <c r="N394" s="257" t="s">
        <v>46</v>
      </c>
      <c r="O394" s="42"/>
      <c r="P394" s="202">
        <f>O394*H394</f>
        <v>0</v>
      </c>
      <c r="Q394" s="202">
        <v>0.05</v>
      </c>
      <c r="R394" s="202">
        <f>Q394*H394</f>
        <v>0.1</v>
      </c>
      <c r="S394" s="202">
        <v>0</v>
      </c>
      <c r="T394" s="203">
        <f>S394*H394</f>
        <v>0</v>
      </c>
      <c r="AR394" s="24" t="s">
        <v>189</v>
      </c>
      <c r="AT394" s="24" t="s">
        <v>214</v>
      </c>
      <c r="AU394" s="24" t="s">
        <v>85</v>
      </c>
      <c r="AY394" s="24" t="s">
        <v>130</v>
      </c>
      <c r="BE394" s="204">
        <f>IF(N394="základní",J394,0)</f>
        <v>0</v>
      </c>
      <c r="BF394" s="204">
        <f>IF(N394="snížená",J394,0)</f>
        <v>0</v>
      </c>
      <c r="BG394" s="204">
        <f>IF(N394="zákl. přenesená",J394,0)</f>
        <v>0</v>
      </c>
      <c r="BH394" s="204">
        <f>IF(N394="sníž. přenesená",J394,0)</f>
        <v>0</v>
      </c>
      <c r="BI394" s="204">
        <f>IF(N394="nulová",J394,0)</f>
        <v>0</v>
      </c>
      <c r="BJ394" s="24" t="s">
        <v>82</v>
      </c>
      <c r="BK394" s="204">
        <f>ROUND(I394*H394,2)</f>
        <v>0</v>
      </c>
      <c r="BL394" s="24" t="s">
        <v>136</v>
      </c>
      <c r="BM394" s="24" t="s">
        <v>471</v>
      </c>
    </row>
    <row r="395" spans="2:65" s="12" customFormat="1">
      <c r="B395" s="217"/>
      <c r="C395" s="218"/>
      <c r="D395" s="219" t="s">
        <v>138</v>
      </c>
      <c r="E395" s="220" t="s">
        <v>21</v>
      </c>
      <c r="F395" s="221" t="s">
        <v>85</v>
      </c>
      <c r="G395" s="218"/>
      <c r="H395" s="222">
        <v>2</v>
      </c>
      <c r="I395" s="223"/>
      <c r="J395" s="218"/>
      <c r="K395" s="218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138</v>
      </c>
      <c r="AU395" s="228" t="s">
        <v>85</v>
      </c>
      <c r="AV395" s="12" t="s">
        <v>85</v>
      </c>
      <c r="AW395" s="12" t="s">
        <v>39</v>
      </c>
      <c r="AX395" s="12" t="s">
        <v>82</v>
      </c>
      <c r="AY395" s="228" t="s">
        <v>130</v>
      </c>
    </row>
    <row r="396" spans="2:65" s="1" customFormat="1" ht="22.5" customHeight="1">
      <c r="B396" s="41"/>
      <c r="C396" s="248" t="s">
        <v>472</v>
      </c>
      <c r="D396" s="248" t="s">
        <v>214</v>
      </c>
      <c r="E396" s="249" t="s">
        <v>473</v>
      </c>
      <c r="F396" s="250" t="s">
        <v>474</v>
      </c>
      <c r="G396" s="251" t="s">
        <v>143</v>
      </c>
      <c r="H396" s="252">
        <v>2</v>
      </c>
      <c r="I396" s="253"/>
      <c r="J396" s="254">
        <f>ROUND(I396*H396,2)</f>
        <v>0</v>
      </c>
      <c r="K396" s="250" t="s">
        <v>21</v>
      </c>
      <c r="L396" s="255"/>
      <c r="M396" s="256" t="s">
        <v>21</v>
      </c>
      <c r="N396" s="257" t="s">
        <v>46</v>
      </c>
      <c r="O396" s="42"/>
      <c r="P396" s="202">
        <f>O396*H396</f>
        <v>0</v>
      </c>
      <c r="Q396" s="202">
        <v>2.7E-2</v>
      </c>
      <c r="R396" s="202">
        <f>Q396*H396</f>
        <v>5.3999999999999999E-2</v>
      </c>
      <c r="S396" s="202">
        <v>0</v>
      </c>
      <c r="T396" s="203">
        <f>S396*H396</f>
        <v>0</v>
      </c>
      <c r="AR396" s="24" t="s">
        <v>189</v>
      </c>
      <c r="AT396" s="24" t="s">
        <v>214</v>
      </c>
      <c r="AU396" s="24" t="s">
        <v>85</v>
      </c>
      <c r="AY396" s="24" t="s">
        <v>130</v>
      </c>
      <c r="BE396" s="204">
        <f>IF(N396="základní",J396,0)</f>
        <v>0</v>
      </c>
      <c r="BF396" s="204">
        <f>IF(N396="snížená",J396,0)</f>
        <v>0</v>
      </c>
      <c r="BG396" s="204">
        <f>IF(N396="zákl. přenesená",J396,0)</f>
        <v>0</v>
      </c>
      <c r="BH396" s="204">
        <f>IF(N396="sníž. přenesená",J396,0)</f>
        <v>0</v>
      </c>
      <c r="BI396" s="204">
        <f>IF(N396="nulová",J396,0)</f>
        <v>0</v>
      </c>
      <c r="BJ396" s="24" t="s">
        <v>82</v>
      </c>
      <c r="BK396" s="204">
        <f>ROUND(I396*H396,2)</f>
        <v>0</v>
      </c>
      <c r="BL396" s="24" t="s">
        <v>136</v>
      </c>
      <c r="BM396" s="24" t="s">
        <v>475</v>
      </c>
    </row>
    <row r="397" spans="2:65" s="12" customFormat="1">
      <c r="B397" s="217"/>
      <c r="C397" s="218"/>
      <c r="D397" s="219" t="s">
        <v>138</v>
      </c>
      <c r="E397" s="220" t="s">
        <v>21</v>
      </c>
      <c r="F397" s="221" t="s">
        <v>85</v>
      </c>
      <c r="G397" s="218"/>
      <c r="H397" s="222">
        <v>2</v>
      </c>
      <c r="I397" s="223"/>
      <c r="J397" s="218"/>
      <c r="K397" s="218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138</v>
      </c>
      <c r="AU397" s="228" t="s">
        <v>85</v>
      </c>
      <c r="AV397" s="12" t="s">
        <v>85</v>
      </c>
      <c r="AW397" s="12" t="s">
        <v>39</v>
      </c>
      <c r="AX397" s="12" t="s">
        <v>82</v>
      </c>
      <c r="AY397" s="228" t="s">
        <v>130</v>
      </c>
    </row>
    <row r="398" spans="2:65" s="1" customFormat="1" ht="22.5" customHeight="1">
      <c r="B398" s="41"/>
      <c r="C398" s="248" t="s">
        <v>476</v>
      </c>
      <c r="D398" s="248" t="s">
        <v>214</v>
      </c>
      <c r="E398" s="249" t="s">
        <v>477</v>
      </c>
      <c r="F398" s="250" t="s">
        <v>478</v>
      </c>
      <c r="G398" s="251" t="s">
        <v>143</v>
      </c>
      <c r="H398" s="252">
        <v>2</v>
      </c>
      <c r="I398" s="253"/>
      <c r="J398" s="254">
        <f>ROUND(I398*H398,2)</f>
        <v>0</v>
      </c>
      <c r="K398" s="250" t="s">
        <v>21</v>
      </c>
      <c r="L398" s="255"/>
      <c r="M398" s="256" t="s">
        <v>21</v>
      </c>
      <c r="N398" s="257" t="s">
        <v>46</v>
      </c>
      <c r="O398" s="42"/>
      <c r="P398" s="202">
        <f>O398*H398</f>
        <v>0</v>
      </c>
      <c r="Q398" s="202">
        <v>6.0000000000000001E-3</v>
      </c>
      <c r="R398" s="202">
        <f>Q398*H398</f>
        <v>1.2E-2</v>
      </c>
      <c r="S398" s="202">
        <v>0</v>
      </c>
      <c r="T398" s="203">
        <f>S398*H398</f>
        <v>0</v>
      </c>
      <c r="AR398" s="24" t="s">
        <v>189</v>
      </c>
      <c r="AT398" s="24" t="s">
        <v>214</v>
      </c>
      <c r="AU398" s="24" t="s">
        <v>85</v>
      </c>
      <c r="AY398" s="24" t="s">
        <v>130</v>
      </c>
      <c r="BE398" s="204">
        <f>IF(N398="základní",J398,0)</f>
        <v>0</v>
      </c>
      <c r="BF398" s="204">
        <f>IF(N398="snížená",J398,0)</f>
        <v>0</v>
      </c>
      <c r="BG398" s="204">
        <f>IF(N398="zákl. přenesená",J398,0)</f>
        <v>0</v>
      </c>
      <c r="BH398" s="204">
        <f>IF(N398="sníž. přenesená",J398,0)</f>
        <v>0</v>
      </c>
      <c r="BI398" s="204">
        <f>IF(N398="nulová",J398,0)</f>
        <v>0</v>
      </c>
      <c r="BJ398" s="24" t="s">
        <v>82</v>
      </c>
      <c r="BK398" s="204">
        <f>ROUND(I398*H398,2)</f>
        <v>0</v>
      </c>
      <c r="BL398" s="24" t="s">
        <v>136</v>
      </c>
      <c r="BM398" s="24" t="s">
        <v>479</v>
      </c>
    </row>
    <row r="399" spans="2:65" s="12" customFormat="1">
      <c r="B399" s="217"/>
      <c r="C399" s="218"/>
      <c r="D399" s="219" t="s">
        <v>138</v>
      </c>
      <c r="E399" s="220" t="s">
        <v>21</v>
      </c>
      <c r="F399" s="221" t="s">
        <v>85</v>
      </c>
      <c r="G399" s="218"/>
      <c r="H399" s="222">
        <v>2</v>
      </c>
      <c r="I399" s="223"/>
      <c r="J399" s="218"/>
      <c r="K399" s="218"/>
      <c r="L399" s="224"/>
      <c r="M399" s="225"/>
      <c r="N399" s="226"/>
      <c r="O399" s="226"/>
      <c r="P399" s="226"/>
      <c r="Q399" s="226"/>
      <c r="R399" s="226"/>
      <c r="S399" s="226"/>
      <c r="T399" s="227"/>
      <c r="AT399" s="228" t="s">
        <v>138</v>
      </c>
      <c r="AU399" s="228" t="s">
        <v>85</v>
      </c>
      <c r="AV399" s="12" t="s">
        <v>85</v>
      </c>
      <c r="AW399" s="12" t="s">
        <v>39</v>
      </c>
      <c r="AX399" s="12" t="s">
        <v>82</v>
      </c>
      <c r="AY399" s="228" t="s">
        <v>130</v>
      </c>
    </row>
    <row r="400" spans="2:65" s="1" customFormat="1" ht="22.5" customHeight="1">
      <c r="B400" s="41"/>
      <c r="C400" s="248" t="s">
        <v>480</v>
      </c>
      <c r="D400" s="248" t="s">
        <v>214</v>
      </c>
      <c r="E400" s="249" t="s">
        <v>481</v>
      </c>
      <c r="F400" s="250" t="s">
        <v>482</v>
      </c>
      <c r="G400" s="251" t="s">
        <v>143</v>
      </c>
      <c r="H400" s="252">
        <v>2</v>
      </c>
      <c r="I400" s="253"/>
      <c r="J400" s="254">
        <f>ROUND(I400*H400,2)</f>
        <v>0</v>
      </c>
      <c r="K400" s="250" t="s">
        <v>21</v>
      </c>
      <c r="L400" s="255"/>
      <c r="M400" s="256" t="s">
        <v>21</v>
      </c>
      <c r="N400" s="257" t="s">
        <v>46</v>
      </c>
      <c r="O400" s="42"/>
      <c r="P400" s="202">
        <f>O400*H400</f>
        <v>0</v>
      </c>
      <c r="Q400" s="202">
        <v>0.10299999999999999</v>
      </c>
      <c r="R400" s="202">
        <f>Q400*H400</f>
        <v>0.20599999999999999</v>
      </c>
      <c r="S400" s="202">
        <v>0</v>
      </c>
      <c r="T400" s="203">
        <f>S400*H400</f>
        <v>0</v>
      </c>
      <c r="AR400" s="24" t="s">
        <v>189</v>
      </c>
      <c r="AT400" s="24" t="s">
        <v>214</v>
      </c>
      <c r="AU400" s="24" t="s">
        <v>85</v>
      </c>
      <c r="AY400" s="24" t="s">
        <v>130</v>
      </c>
      <c r="BE400" s="204">
        <f>IF(N400="základní",J400,0)</f>
        <v>0</v>
      </c>
      <c r="BF400" s="204">
        <f>IF(N400="snížená",J400,0)</f>
        <v>0</v>
      </c>
      <c r="BG400" s="204">
        <f>IF(N400="zákl. přenesená",J400,0)</f>
        <v>0</v>
      </c>
      <c r="BH400" s="204">
        <f>IF(N400="sníž. přenesená",J400,0)</f>
        <v>0</v>
      </c>
      <c r="BI400" s="204">
        <f>IF(N400="nulová",J400,0)</f>
        <v>0</v>
      </c>
      <c r="BJ400" s="24" t="s">
        <v>82</v>
      </c>
      <c r="BK400" s="204">
        <f>ROUND(I400*H400,2)</f>
        <v>0</v>
      </c>
      <c r="BL400" s="24" t="s">
        <v>136</v>
      </c>
      <c r="BM400" s="24" t="s">
        <v>483</v>
      </c>
    </row>
    <row r="401" spans="2:65" s="12" customFormat="1">
      <c r="B401" s="217"/>
      <c r="C401" s="218"/>
      <c r="D401" s="219" t="s">
        <v>138</v>
      </c>
      <c r="E401" s="220" t="s">
        <v>21</v>
      </c>
      <c r="F401" s="221" t="s">
        <v>85</v>
      </c>
      <c r="G401" s="218"/>
      <c r="H401" s="222">
        <v>2</v>
      </c>
      <c r="I401" s="223"/>
      <c r="J401" s="218"/>
      <c r="K401" s="218"/>
      <c r="L401" s="224"/>
      <c r="M401" s="225"/>
      <c r="N401" s="226"/>
      <c r="O401" s="226"/>
      <c r="P401" s="226"/>
      <c r="Q401" s="226"/>
      <c r="R401" s="226"/>
      <c r="S401" s="226"/>
      <c r="T401" s="227"/>
      <c r="AT401" s="228" t="s">
        <v>138</v>
      </c>
      <c r="AU401" s="228" t="s">
        <v>85</v>
      </c>
      <c r="AV401" s="12" t="s">
        <v>85</v>
      </c>
      <c r="AW401" s="12" t="s">
        <v>39</v>
      </c>
      <c r="AX401" s="12" t="s">
        <v>82</v>
      </c>
      <c r="AY401" s="228" t="s">
        <v>130</v>
      </c>
    </row>
    <row r="402" spans="2:65" s="1" customFormat="1" ht="22.5" customHeight="1">
      <c r="B402" s="41"/>
      <c r="C402" s="248" t="s">
        <v>484</v>
      </c>
      <c r="D402" s="248" t="s">
        <v>214</v>
      </c>
      <c r="E402" s="249" t="s">
        <v>485</v>
      </c>
      <c r="F402" s="250" t="s">
        <v>486</v>
      </c>
      <c r="G402" s="251" t="s">
        <v>143</v>
      </c>
      <c r="H402" s="252">
        <v>2</v>
      </c>
      <c r="I402" s="253"/>
      <c r="J402" s="254">
        <f>ROUND(I402*H402,2)</f>
        <v>0</v>
      </c>
      <c r="K402" s="250" t="s">
        <v>21</v>
      </c>
      <c r="L402" s="255"/>
      <c r="M402" s="256" t="s">
        <v>21</v>
      </c>
      <c r="N402" s="257" t="s">
        <v>46</v>
      </c>
      <c r="O402" s="42"/>
      <c r="P402" s="202">
        <f>O402*H402</f>
        <v>0</v>
      </c>
      <c r="Q402" s="202">
        <v>0.12</v>
      </c>
      <c r="R402" s="202">
        <f>Q402*H402</f>
        <v>0.24</v>
      </c>
      <c r="S402" s="202">
        <v>0</v>
      </c>
      <c r="T402" s="203">
        <f>S402*H402</f>
        <v>0</v>
      </c>
      <c r="AR402" s="24" t="s">
        <v>189</v>
      </c>
      <c r="AT402" s="24" t="s">
        <v>214</v>
      </c>
      <c r="AU402" s="24" t="s">
        <v>85</v>
      </c>
      <c r="AY402" s="24" t="s">
        <v>130</v>
      </c>
      <c r="BE402" s="204">
        <f>IF(N402="základní",J402,0)</f>
        <v>0</v>
      </c>
      <c r="BF402" s="204">
        <f>IF(N402="snížená",J402,0)</f>
        <v>0</v>
      </c>
      <c r="BG402" s="204">
        <f>IF(N402="zákl. přenesená",J402,0)</f>
        <v>0</v>
      </c>
      <c r="BH402" s="204">
        <f>IF(N402="sníž. přenesená",J402,0)</f>
        <v>0</v>
      </c>
      <c r="BI402" s="204">
        <f>IF(N402="nulová",J402,0)</f>
        <v>0</v>
      </c>
      <c r="BJ402" s="24" t="s">
        <v>82</v>
      </c>
      <c r="BK402" s="204">
        <f>ROUND(I402*H402,2)</f>
        <v>0</v>
      </c>
      <c r="BL402" s="24" t="s">
        <v>136</v>
      </c>
      <c r="BM402" s="24" t="s">
        <v>487</v>
      </c>
    </row>
    <row r="403" spans="2:65" s="12" customFormat="1">
      <c r="B403" s="217"/>
      <c r="C403" s="218"/>
      <c r="D403" s="219" t="s">
        <v>138</v>
      </c>
      <c r="E403" s="220" t="s">
        <v>21</v>
      </c>
      <c r="F403" s="221" t="s">
        <v>85</v>
      </c>
      <c r="G403" s="218"/>
      <c r="H403" s="222">
        <v>2</v>
      </c>
      <c r="I403" s="223"/>
      <c r="J403" s="218"/>
      <c r="K403" s="218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138</v>
      </c>
      <c r="AU403" s="228" t="s">
        <v>85</v>
      </c>
      <c r="AV403" s="12" t="s">
        <v>85</v>
      </c>
      <c r="AW403" s="12" t="s">
        <v>39</v>
      </c>
      <c r="AX403" s="12" t="s">
        <v>82</v>
      </c>
      <c r="AY403" s="228" t="s">
        <v>130</v>
      </c>
    </row>
    <row r="404" spans="2:65" s="1" customFormat="1" ht="22.5" customHeight="1">
      <c r="B404" s="41"/>
      <c r="C404" s="248" t="s">
        <v>488</v>
      </c>
      <c r="D404" s="248" t="s">
        <v>214</v>
      </c>
      <c r="E404" s="249" t="s">
        <v>489</v>
      </c>
      <c r="F404" s="250" t="s">
        <v>490</v>
      </c>
      <c r="G404" s="251" t="s">
        <v>143</v>
      </c>
      <c r="H404" s="252">
        <v>2</v>
      </c>
      <c r="I404" s="253"/>
      <c r="J404" s="254">
        <f>ROUND(I404*H404,2)</f>
        <v>0</v>
      </c>
      <c r="K404" s="250" t="s">
        <v>21</v>
      </c>
      <c r="L404" s="255"/>
      <c r="M404" s="256" t="s">
        <v>21</v>
      </c>
      <c r="N404" s="257" t="s">
        <v>46</v>
      </c>
      <c r="O404" s="42"/>
      <c r="P404" s="202">
        <f>O404*H404</f>
        <v>0</v>
      </c>
      <c r="Q404" s="202">
        <v>0.17</v>
      </c>
      <c r="R404" s="202">
        <f>Q404*H404</f>
        <v>0.34</v>
      </c>
      <c r="S404" s="202">
        <v>0</v>
      </c>
      <c r="T404" s="203">
        <f>S404*H404</f>
        <v>0</v>
      </c>
      <c r="AR404" s="24" t="s">
        <v>189</v>
      </c>
      <c r="AT404" s="24" t="s">
        <v>214</v>
      </c>
      <c r="AU404" s="24" t="s">
        <v>85</v>
      </c>
      <c r="AY404" s="24" t="s">
        <v>130</v>
      </c>
      <c r="BE404" s="204">
        <f>IF(N404="základní",J404,0)</f>
        <v>0</v>
      </c>
      <c r="BF404" s="204">
        <f>IF(N404="snížená",J404,0)</f>
        <v>0</v>
      </c>
      <c r="BG404" s="204">
        <f>IF(N404="zákl. přenesená",J404,0)</f>
        <v>0</v>
      </c>
      <c r="BH404" s="204">
        <f>IF(N404="sníž. přenesená",J404,0)</f>
        <v>0</v>
      </c>
      <c r="BI404" s="204">
        <f>IF(N404="nulová",J404,0)</f>
        <v>0</v>
      </c>
      <c r="BJ404" s="24" t="s">
        <v>82</v>
      </c>
      <c r="BK404" s="204">
        <f>ROUND(I404*H404,2)</f>
        <v>0</v>
      </c>
      <c r="BL404" s="24" t="s">
        <v>136</v>
      </c>
      <c r="BM404" s="24" t="s">
        <v>491</v>
      </c>
    </row>
    <row r="405" spans="2:65" s="12" customFormat="1">
      <c r="B405" s="217"/>
      <c r="C405" s="218"/>
      <c r="D405" s="219" t="s">
        <v>138</v>
      </c>
      <c r="E405" s="220" t="s">
        <v>21</v>
      </c>
      <c r="F405" s="221" t="s">
        <v>85</v>
      </c>
      <c r="G405" s="218"/>
      <c r="H405" s="222">
        <v>2</v>
      </c>
      <c r="I405" s="223"/>
      <c r="J405" s="218"/>
      <c r="K405" s="218"/>
      <c r="L405" s="224"/>
      <c r="M405" s="225"/>
      <c r="N405" s="226"/>
      <c r="O405" s="226"/>
      <c r="P405" s="226"/>
      <c r="Q405" s="226"/>
      <c r="R405" s="226"/>
      <c r="S405" s="226"/>
      <c r="T405" s="227"/>
      <c r="AT405" s="228" t="s">
        <v>138</v>
      </c>
      <c r="AU405" s="228" t="s">
        <v>85</v>
      </c>
      <c r="AV405" s="12" t="s">
        <v>85</v>
      </c>
      <c r="AW405" s="12" t="s">
        <v>39</v>
      </c>
      <c r="AX405" s="12" t="s">
        <v>82</v>
      </c>
      <c r="AY405" s="228" t="s">
        <v>130</v>
      </c>
    </row>
    <row r="406" spans="2:65" s="1" customFormat="1" ht="22.5" customHeight="1">
      <c r="B406" s="41"/>
      <c r="C406" s="248" t="s">
        <v>492</v>
      </c>
      <c r="D406" s="248" t="s">
        <v>214</v>
      </c>
      <c r="E406" s="249" t="s">
        <v>493</v>
      </c>
      <c r="F406" s="250" t="s">
        <v>494</v>
      </c>
      <c r="G406" s="251" t="s">
        <v>143</v>
      </c>
      <c r="H406" s="252">
        <v>2</v>
      </c>
      <c r="I406" s="253"/>
      <c r="J406" s="254">
        <f>ROUND(I406*H406,2)</f>
        <v>0</v>
      </c>
      <c r="K406" s="250" t="s">
        <v>21</v>
      </c>
      <c r="L406" s="255"/>
      <c r="M406" s="256" t="s">
        <v>21</v>
      </c>
      <c r="N406" s="257" t="s">
        <v>46</v>
      </c>
      <c r="O406" s="42"/>
      <c r="P406" s="202">
        <f>O406*H406</f>
        <v>0</v>
      </c>
      <c r="Q406" s="202">
        <v>0.17499999999999999</v>
      </c>
      <c r="R406" s="202">
        <f>Q406*H406</f>
        <v>0.35</v>
      </c>
      <c r="S406" s="202">
        <v>0</v>
      </c>
      <c r="T406" s="203">
        <f>S406*H406</f>
        <v>0</v>
      </c>
      <c r="AR406" s="24" t="s">
        <v>189</v>
      </c>
      <c r="AT406" s="24" t="s">
        <v>214</v>
      </c>
      <c r="AU406" s="24" t="s">
        <v>85</v>
      </c>
      <c r="AY406" s="24" t="s">
        <v>130</v>
      </c>
      <c r="BE406" s="204">
        <f>IF(N406="základní",J406,0)</f>
        <v>0</v>
      </c>
      <c r="BF406" s="204">
        <f>IF(N406="snížená",J406,0)</f>
        <v>0</v>
      </c>
      <c r="BG406" s="204">
        <f>IF(N406="zákl. přenesená",J406,0)</f>
        <v>0</v>
      </c>
      <c r="BH406" s="204">
        <f>IF(N406="sníž. přenesená",J406,0)</f>
        <v>0</v>
      </c>
      <c r="BI406" s="204">
        <f>IF(N406="nulová",J406,0)</f>
        <v>0</v>
      </c>
      <c r="BJ406" s="24" t="s">
        <v>82</v>
      </c>
      <c r="BK406" s="204">
        <f>ROUND(I406*H406,2)</f>
        <v>0</v>
      </c>
      <c r="BL406" s="24" t="s">
        <v>136</v>
      </c>
      <c r="BM406" s="24" t="s">
        <v>495</v>
      </c>
    </row>
    <row r="407" spans="2:65" s="12" customFormat="1">
      <c r="B407" s="217"/>
      <c r="C407" s="218"/>
      <c r="D407" s="207" t="s">
        <v>138</v>
      </c>
      <c r="E407" s="231" t="s">
        <v>21</v>
      </c>
      <c r="F407" s="232" t="s">
        <v>85</v>
      </c>
      <c r="G407" s="218"/>
      <c r="H407" s="233">
        <v>2</v>
      </c>
      <c r="I407" s="223"/>
      <c r="J407" s="218"/>
      <c r="K407" s="218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 t="s">
        <v>138</v>
      </c>
      <c r="AU407" s="228" t="s">
        <v>85</v>
      </c>
      <c r="AV407" s="12" t="s">
        <v>85</v>
      </c>
      <c r="AW407" s="12" t="s">
        <v>39</v>
      </c>
      <c r="AX407" s="12" t="s">
        <v>82</v>
      </c>
      <c r="AY407" s="228" t="s">
        <v>130</v>
      </c>
    </row>
    <row r="408" spans="2:65" s="10" customFormat="1" ht="29.85" customHeight="1">
      <c r="B408" s="176"/>
      <c r="C408" s="177"/>
      <c r="D408" s="190" t="s">
        <v>74</v>
      </c>
      <c r="E408" s="191" t="s">
        <v>195</v>
      </c>
      <c r="F408" s="191" t="s">
        <v>496</v>
      </c>
      <c r="G408" s="177"/>
      <c r="H408" s="177"/>
      <c r="I408" s="180"/>
      <c r="J408" s="192">
        <f>BK408</f>
        <v>0</v>
      </c>
      <c r="K408" s="177"/>
      <c r="L408" s="182"/>
      <c r="M408" s="183"/>
      <c r="N408" s="184"/>
      <c r="O408" s="184"/>
      <c r="P408" s="185">
        <f>P409+SUM(P410:P435)</f>
        <v>0</v>
      </c>
      <c r="Q408" s="184"/>
      <c r="R408" s="185">
        <f>R409+SUM(R410:R435)</f>
        <v>0.46101999999999999</v>
      </c>
      <c r="S408" s="184"/>
      <c r="T408" s="186">
        <f>T409+SUM(T410:T435)</f>
        <v>0</v>
      </c>
      <c r="AR408" s="187" t="s">
        <v>82</v>
      </c>
      <c r="AT408" s="188" t="s">
        <v>74</v>
      </c>
      <c r="AU408" s="188" t="s">
        <v>82</v>
      </c>
      <c r="AY408" s="187" t="s">
        <v>130</v>
      </c>
      <c r="BK408" s="189">
        <f>BK409+SUM(BK410:BK435)</f>
        <v>0</v>
      </c>
    </row>
    <row r="409" spans="2:65" s="1" customFormat="1" ht="31.5" customHeight="1">
      <c r="B409" s="41"/>
      <c r="C409" s="193" t="s">
        <v>497</v>
      </c>
      <c r="D409" s="193" t="s">
        <v>132</v>
      </c>
      <c r="E409" s="194" t="s">
        <v>498</v>
      </c>
      <c r="F409" s="195" t="s">
        <v>499</v>
      </c>
      <c r="G409" s="196" t="s">
        <v>294</v>
      </c>
      <c r="H409" s="197">
        <v>13</v>
      </c>
      <c r="I409" s="198"/>
      <c r="J409" s="199">
        <f>ROUND(I409*H409,2)</f>
        <v>0</v>
      </c>
      <c r="K409" s="195" t="s">
        <v>144</v>
      </c>
      <c r="L409" s="61"/>
      <c r="M409" s="200" t="s">
        <v>21</v>
      </c>
      <c r="N409" s="201" t="s">
        <v>46</v>
      </c>
      <c r="O409" s="42"/>
      <c r="P409" s="202">
        <f>O409*H409</f>
        <v>0</v>
      </c>
      <c r="Q409" s="202">
        <v>6.0999999999999997E-4</v>
      </c>
      <c r="R409" s="202">
        <f>Q409*H409</f>
        <v>7.9299999999999995E-3</v>
      </c>
      <c r="S409" s="202">
        <v>0</v>
      </c>
      <c r="T409" s="203">
        <f>S409*H409</f>
        <v>0</v>
      </c>
      <c r="AR409" s="24" t="s">
        <v>136</v>
      </c>
      <c r="AT409" s="24" t="s">
        <v>132</v>
      </c>
      <c r="AU409" s="24" t="s">
        <v>85</v>
      </c>
      <c r="AY409" s="24" t="s">
        <v>130</v>
      </c>
      <c r="BE409" s="204">
        <f>IF(N409="základní",J409,0)</f>
        <v>0</v>
      </c>
      <c r="BF409" s="204">
        <f>IF(N409="snížená",J409,0)</f>
        <v>0</v>
      </c>
      <c r="BG409" s="204">
        <f>IF(N409="zákl. přenesená",J409,0)</f>
        <v>0</v>
      </c>
      <c r="BH409" s="204">
        <f>IF(N409="sníž. přenesená",J409,0)</f>
        <v>0</v>
      </c>
      <c r="BI409" s="204">
        <f>IF(N409="nulová",J409,0)</f>
        <v>0</v>
      </c>
      <c r="BJ409" s="24" t="s">
        <v>82</v>
      </c>
      <c r="BK409" s="204">
        <f>ROUND(I409*H409,2)</f>
        <v>0</v>
      </c>
      <c r="BL409" s="24" t="s">
        <v>136</v>
      </c>
      <c r="BM409" s="24" t="s">
        <v>500</v>
      </c>
    </row>
    <row r="410" spans="2:65" s="1" customFormat="1" ht="40.5">
      <c r="B410" s="41"/>
      <c r="C410" s="63"/>
      <c r="D410" s="207" t="s">
        <v>146</v>
      </c>
      <c r="E410" s="63"/>
      <c r="F410" s="229" t="s">
        <v>501</v>
      </c>
      <c r="G410" s="63"/>
      <c r="H410" s="63"/>
      <c r="I410" s="163"/>
      <c r="J410" s="63"/>
      <c r="K410" s="63"/>
      <c r="L410" s="61"/>
      <c r="M410" s="230"/>
      <c r="N410" s="42"/>
      <c r="O410" s="42"/>
      <c r="P410" s="42"/>
      <c r="Q410" s="42"/>
      <c r="R410" s="42"/>
      <c r="S410" s="42"/>
      <c r="T410" s="78"/>
      <c r="AT410" s="24" t="s">
        <v>146</v>
      </c>
      <c r="AU410" s="24" t="s">
        <v>85</v>
      </c>
    </row>
    <row r="411" spans="2:65" s="11" customFormat="1">
      <c r="B411" s="205"/>
      <c r="C411" s="206"/>
      <c r="D411" s="207" t="s">
        <v>138</v>
      </c>
      <c r="E411" s="208" t="s">
        <v>21</v>
      </c>
      <c r="F411" s="209" t="s">
        <v>502</v>
      </c>
      <c r="G411" s="206"/>
      <c r="H411" s="210" t="s">
        <v>21</v>
      </c>
      <c r="I411" s="211"/>
      <c r="J411" s="206"/>
      <c r="K411" s="206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138</v>
      </c>
      <c r="AU411" s="216" t="s">
        <v>85</v>
      </c>
      <c r="AV411" s="11" t="s">
        <v>82</v>
      </c>
      <c r="AW411" s="11" t="s">
        <v>39</v>
      </c>
      <c r="AX411" s="11" t="s">
        <v>75</v>
      </c>
      <c r="AY411" s="216" t="s">
        <v>130</v>
      </c>
    </row>
    <row r="412" spans="2:65" s="12" customFormat="1">
      <c r="B412" s="217"/>
      <c r="C412" s="218"/>
      <c r="D412" s="219" t="s">
        <v>138</v>
      </c>
      <c r="E412" s="220" t="s">
        <v>21</v>
      </c>
      <c r="F412" s="221" t="s">
        <v>222</v>
      </c>
      <c r="G412" s="218"/>
      <c r="H412" s="222">
        <v>13</v>
      </c>
      <c r="I412" s="223"/>
      <c r="J412" s="218"/>
      <c r="K412" s="218"/>
      <c r="L412" s="224"/>
      <c r="M412" s="225"/>
      <c r="N412" s="226"/>
      <c r="O412" s="226"/>
      <c r="P412" s="226"/>
      <c r="Q412" s="226"/>
      <c r="R412" s="226"/>
      <c r="S412" s="226"/>
      <c r="T412" s="227"/>
      <c r="AT412" s="228" t="s">
        <v>138</v>
      </c>
      <c r="AU412" s="228" t="s">
        <v>85</v>
      </c>
      <c r="AV412" s="12" t="s">
        <v>85</v>
      </c>
      <c r="AW412" s="12" t="s">
        <v>39</v>
      </c>
      <c r="AX412" s="12" t="s">
        <v>82</v>
      </c>
      <c r="AY412" s="228" t="s">
        <v>130</v>
      </c>
    </row>
    <row r="413" spans="2:65" s="1" customFormat="1" ht="22.5" customHeight="1">
      <c r="B413" s="41"/>
      <c r="C413" s="193" t="s">
        <v>503</v>
      </c>
      <c r="D413" s="193" t="s">
        <v>132</v>
      </c>
      <c r="E413" s="194" t="s">
        <v>504</v>
      </c>
      <c r="F413" s="195" t="s">
        <v>505</v>
      </c>
      <c r="G413" s="196" t="s">
        <v>143</v>
      </c>
      <c r="H413" s="197">
        <v>4</v>
      </c>
      <c r="I413" s="198"/>
      <c r="J413" s="199">
        <f>ROUND(I413*H413,2)</f>
        <v>0</v>
      </c>
      <c r="K413" s="195" t="s">
        <v>21</v>
      </c>
      <c r="L413" s="61"/>
      <c r="M413" s="200" t="s">
        <v>21</v>
      </c>
      <c r="N413" s="201" t="s">
        <v>46</v>
      </c>
      <c r="O413" s="42"/>
      <c r="P413" s="202">
        <f>O413*H413</f>
        <v>0</v>
      </c>
      <c r="Q413" s="202">
        <v>6.9999999999999999E-4</v>
      </c>
      <c r="R413" s="202">
        <f>Q413*H413</f>
        <v>2.8E-3</v>
      </c>
      <c r="S413" s="202">
        <v>0</v>
      </c>
      <c r="T413" s="203">
        <f>S413*H413</f>
        <v>0</v>
      </c>
      <c r="AR413" s="24" t="s">
        <v>136</v>
      </c>
      <c r="AT413" s="24" t="s">
        <v>132</v>
      </c>
      <c r="AU413" s="24" t="s">
        <v>85</v>
      </c>
      <c r="AY413" s="24" t="s">
        <v>130</v>
      </c>
      <c r="BE413" s="204">
        <f>IF(N413="základní",J413,0)</f>
        <v>0</v>
      </c>
      <c r="BF413" s="204">
        <f>IF(N413="snížená",J413,0)</f>
        <v>0</v>
      </c>
      <c r="BG413" s="204">
        <f>IF(N413="zákl. přenesená",J413,0)</f>
        <v>0</v>
      </c>
      <c r="BH413" s="204">
        <f>IF(N413="sníž. přenesená",J413,0)</f>
        <v>0</v>
      </c>
      <c r="BI413" s="204">
        <f>IF(N413="nulová",J413,0)</f>
        <v>0</v>
      </c>
      <c r="BJ413" s="24" t="s">
        <v>82</v>
      </c>
      <c r="BK413" s="204">
        <f>ROUND(I413*H413,2)</f>
        <v>0</v>
      </c>
      <c r="BL413" s="24" t="s">
        <v>136</v>
      </c>
      <c r="BM413" s="24" t="s">
        <v>506</v>
      </c>
    </row>
    <row r="414" spans="2:65" s="11" customFormat="1">
      <c r="B414" s="205"/>
      <c r="C414" s="206"/>
      <c r="D414" s="207" t="s">
        <v>138</v>
      </c>
      <c r="E414" s="208" t="s">
        <v>21</v>
      </c>
      <c r="F414" s="209" t="s">
        <v>507</v>
      </c>
      <c r="G414" s="206"/>
      <c r="H414" s="210" t="s">
        <v>21</v>
      </c>
      <c r="I414" s="211"/>
      <c r="J414" s="206"/>
      <c r="K414" s="206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138</v>
      </c>
      <c r="AU414" s="216" t="s">
        <v>85</v>
      </c>
      <c r="AV414" s="11" t="s">
        <v>82</v>
      </c>
      <c r="AW414" s="11" t="s">
        <v>39</v>
      </c>
      <c r="AX414" s="11" t="s">
        <v>75</v>
      </c>
      <c r="AY414" s="216" t="s">
        <v>130</v>
      </c>
    </row>
    <row r="415" spans="2:65" s="12" customFormat="1">
      <c r="B415" s="217"/>
      <c r="C415" s="218"/>
      <c r="D415" s="219" t="s">
        <v>138</v>
      </c>
      <c r="E415" s="220" t="s">
        <v>21</v>
      </c>
      <c r="F415" s="221" t="s">
        <v>136</v>
      </c>
      <c r="G415" s="218"/>
      <c r="H415" s="222">
        <v>4</v>
      </c>
      <c r="I415" s="223"/>
      <c r="J415" s="218"/>
      <c r="K415" s="218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138</v>
      </c>
      <c r="AU415" s="228" t="s">
        <v>85</v>
      </c>
      <c r="AV415" s="12" t="s">
        <v>85</v>
      </c>
      <c r="AW415" s="12" t="s">
        <v>39</v>
      </c>
      <c r="AX415" s="12" t="s">
        <v>82</v>
      </c>
      <c r="AY415" s="228" t="s">
        <v>130</v>
      </c>
    </row>
    <row r="416" spans="2:65" s="1" customFormat="1" ht="22.5" customHeight="1">
      <c r="B416" s="41"/>
      <c r="C416" s="193" t="s">
        <v>508</v>
      </c>
      <c r="D416" s="193" t="s">
        <v>132</v>
      </c>
      <c r="E416" s="194" t="s">
        <v>509</v>
      </c>
      <c r="F416" s="195" t="s">
        <v>510</v>
      </c>
      <c r="G416" s="196" t="s">
        <v>143</v>
      </c>
      <c r="H416" s="197">
        <v>2</v>
      </c>
      <c r="I416" s="198"/>
      <c r="J416" s="199">
        <f>ROUND(I416*H416,2)</f>
        <v>0</v>
      </c>
      <c r="K416" s="195" t="s">
        <v>21</v>
      </c>
      <c r="L416" s="61"/>
      <c r="M416" s="200" t="s">
        <v>21</v>
      </c>
      <c r="N416" s="201" t="s">
        <v>46</v>
      </c>
      <c r="O416" s="42"/>
      <c r="P416" s="202">
        <f>O416*H416</f>
        <v>0</v>
      </c>
      <c r="Q416" s="202">
        <v>0.1094</v>
      </c>
      <c r="R416" s="202">
        <f>Q416*H416</f>
        <v>0.21879999999999999</v>
      </c>
      <c r="S416" s="202">
        <v>0</v>
      </c>
      <c r="T416" s="203">
        <f>S416*H416</f>
        <v>0</v>
      </c>
      <c r="AR416" s="24" t="s">
        <v>136</v>
      </c>
      <c r="AT416" s="24" t="s">
        <v>132</v>
      </c>
      <c r="AU416" s="24" t="s">
        <v>85</v>
      </c>
      <c r="AY416" s="24" t="s">
        <v>130</v>
      </c>
      <c r="BE416" s="204">
        <f>IF(N416="základní",J416,0)</f>
        <v>0</v>
      </c>
      <c r="BF416" s="204">
        <f>IF(N416="snížená",J416,0)</f>
        <v>0</v>
      </c>
      <c r="BG416" s="204">
        <f>IF(N416="zákl. přenesená",J416,0)</f>
        <v>0</v>
      </c>
      <c r="BH416" s="204">
        <f>IF(N416="sníž. přenesená",J416,0)</f>
        <v>0</v>
      </c>
      <c r="BI416" s="204">
        <f>IF(N416="nulová",J416,0)</f>
        <v>0</v>
      </c>
      <c r="BJ416" s="24" t="s">
        <v>82</v>
      </c>
      <c r="BK416" s="204">
        <f>ROUND(I416*H416,2)</f>
        <v>0</v>
      </c>
      <c r="BL416" s="24" t="s">
        <v>136</v>
      </c>
      <c r="BM416" s="24" t="s">
        <v>511</v>
      </c>
    </row>
    <row r="417" spans="2:65" s="11" customFormat="1">
      <c r="B417" s="205"/>
      <c r="C417" s="206"/>
      <c r="D417" s="207" t="s">
        <v>138</v>
      </c>
      <c r="E417" s="208" t="s">
        <v>21</v>
      </c>
      <c r="F417" s="209" t="s">
        <v>507</v>
      </c>
      <c r="G417" s="206"/>
      <c r="H417" s="210" t="s">
        <v>21</v>
      </c>
      <c r="I417" s="211"/>
      <c r="J417" s="206"/>
      <c r="K417" s="206"/>
      <c r="L417" s="212"/>
      <c r="M417" s="213"/>
      <c r="N417" s="214"/>
      <c r="O417" s="214"/>
      <c r="P417" s="214"/>
      <c r="Q417" s="214"/>
      <c r="R417" s="214"/>
      <c r="S417" s="214"/>
      <c r="T417" s="215"/>
      <c r="AT417" s="216" t="s">
        <v>138</v>
      </c>
      <c r="AU417" s="216" t="s">
        <v>85</v>
      </c>
      <c r="AV417" s="11" t="s">
        <v>82</v>
      </c>
      <c r="AW417" s="11" t="s">
        <v>39</v>
      </c>
      <c r="AX417" s="11" t="s">
        <v>75</v>
      </c>
      <c r="AY417" s="216" t="s">
        <v>130</v>
      </c>
    </row>
    <row r="418" spans="2:65" s="12" customFormat="1">
      <c r="B418" s="217"/>
      <c r="C418" s="218"/>
      <c r="D418" s="219" t="s">
        <v>138</v>
      </c>
      <c r="E418" s="220" t="s">
        <v>21</v>
      </c>
      <c r="F418" s="221" t="s">
        <v>85</v>
      </c>
      <c r="G418" s="218"/>
      <c r="H418" s="222">
        <v>2</v>
      </c>
      <c r="I418" s="223"/>
      <c r="J418" s="218"/>
      <c r="K418" s="218"/>
      <c r="L418" s="224"/>
      <c r="M418" s="225"/>
      <c r="N418" s="226"/>
      <c r="O418" s="226"/>
      <c r="P418" s="226"/>
      <c r="Q418" s="226"/>
      <c r="R418" s="226"/>
      <c r="S418" s="226"/>
      <c r="T418" s="227"/>
      <c r="AT418" s="228" t="s">
        <v>138</v>
      </c>
      <c r="AU418" s="228" t="s">
        <v>85</v>
      </c>
      <c r="AV418" s="12" t="s">
        <v>85</v>
      </c>
      <c r="AW418" s="12" t="s">
        <v>39</v>
      </c>
      <c r="AX418" s="12" t="s">
        <v>82</v>
      </c>
      <c r="AY418" s="228" t="s">
        <v>130</v>
      </c>
    </row>
    <row r="419" spans="2:65" s="1" customFormat="1" ht="22.5" customHeight="1">
      <c r="B419" s="41"/>
      <c r="C419" s="248" t="s">
        <v>512</v>
      </c>
      <c r="D419" s="248" t="s">
        <v>214</v>
      </c>
      <c r="E419" s="249" t="s">
        <v>513</v>
      </c>
      <c r="F419" s="250" t="s">
        <v>514</v>
      </c>
      <c r="G419" s="251" t="s">
        <v>143</v>
      </c>
      <c r="H419" s="252">
        <v>4</v>
      </c>
      <c r="I419" s="253"/>
      <c r="J419" s="254">
        <f>ROUND(I419*H419,2)</f>
        <v>0</v>
      </c>
      <c r="K419" s="250" t="s">
        <v>21</v>
      </c>
      <c r="L419" s="255"/>
      <c r="M419" s="256" t="s">
        <v>21</v>
      </c>
      <c r="N419" s="257" t="s">
        <v>46</v>
      </c>
      <c r="O419" s="42"/>
      <c r="P419" s="202">
        <f>O419*H419</f>
        <v>0</v>
      </c>
      <c r="Q419" s="202">
        <v>4.0000000000000001E-3</v>
      </c>
      <c r="R419" s="202">
        <f>Q419*H419</f>
        <v>1.6E-2</v>
      </c>
      <c r="S419" s="202">
        <v>0</v>
      </c>
      <c r="T419" s="203">
        <f>S419*H419</f>
        <v>0</v>
      </c>
      <c r="AR419" s="24" t="s">
        <v>189</v>
      </c>
      <c r="AT419" s="24" t="s">
        <v>214</v>
      </c>
      <c r="AU419" s="24" t="s">
        <v>85</v>
      </c>
      <c r="AY419" s="24" t="s">
        <v>130</v>
      </c>
      <c r="BE419" s="204">
        <f>IF(N419="základní",J419,0)</f>
        <v>0</v>
      </c>
      <c r="BF419" s="204">
        <f>IF(N419="snížená",J419,0)</f>
        <v>0</v>
      </c>
      <c r="BG419" s="204">
        <f>IF(N419="zákl. přenesená",J419,0)</f>
        <v>0</v>
      </c>
      <c r="BH419" s="204">
        <f>IF(N419="sníž. přenesená",J419,0)</f>
        <v>0</v>
      </c>
      <c r="BI419" s="204">
        <f>IF(N419="nulová",J419,0)</f>
        <v>0</v>
      </c>
      <c r="BJ419" s="24" t="s">
        <v>82</v>
      </c>
      <c r="BK419" s="204">
        <f>ROUND(I419*H419,2)</f>
        <v>0</v>
      </c>
      <c r="BL419" s="24" t="s">
        <v>136</v>
      </c>
      <c r="BM419" s="24" t="s">
        <v>515</v>
      </c>
    </row>
    <row r="420" spans="2:65" s="11" customFormat="1">
      <c r="B420" s="205"/>
      <c r="C420" s="206"/>
      <c r="D420" s="207" t="s">
        <v>138</v>
      </c>
      <c r="E420" s="208" t="s">
        <v>21</v>
      </c>
      <c r="F420" s="209" t="s">
        <v>507</v>
      </c>
      <c r="G420" s="206"/>
      <c r="H420" s="210" t="s">
        <v>21</v>
      </c>
      <c r="I420" s="211"/>
      <c r="J420" s="206"/>
      <c r="K420" s="206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138</v>
      </c>
      <c r="AU420" s="216" t="s">
        <v>85</v>
      </c>
      <c r="AV420" s="11" t="s">
        <v>82</v>
      </c>
      <c r="AW420" s="11" t="s">
        <v>39</v>
      </c>
      <c r="AX420" s="11" t="s">
        <v>75</v>
      </c>
      <c r="AY420" s="216" t="s">
        <v>130</v>
      </c>
    </row>
    <row r="421" spans="2:65" s="12" customFormat="1">
      <c r="B421" s="217"/>
      <c r="C421" s="218"/>
      <c r="D421" s="219" t="s">
        <v>138</v>
      </c>
      <c r="E421" s="220" t="s">
        <v>21</v>
      </c>
      <c r="F421" s="221" t="s">
        <v>136</v>
      </c>
      <c r="G421" s="218"/>
      <c r="H421" s="222">
        <v>4</v>
      </c>
      <c r="I421" s="223"/>
      <c r="J421" s="218"/>
      <c r="K421" s="218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138</v>
      </c>
      <c r="AU421" s="228" t="s">
        <v>85</v>
      </c>
      <c r="AV421" s="12" t="s">
        <v>85</v>
      </c>
      <c r="AW421" s="12" t="s">
        <v>39</v>
      </c>
      <c r="AX421" s="12" t="s">
        <v>82</v>
      </c>
      <c r="AY421" s="228" t="s">
        <v>130</v>
      </c>
    </row>
    <row r="422" spans="2:65" s="1" customFormat="1" ht="22.5" customHeight="1">
      <c r="B422" s="41"/>
      <c r="C422" s="248" t="s">
        <v>516</v>
      </c>
      <c r="D422" s="248" t="s">
        <v>214</v>
      </c>
      <c r="E422" s="249" t="s">
        <v>517</v>
      </c>
      <c r="F422" s="250" t="s">
        <v>518</v>
      </c>
      <c r="G422" s="251" t="s">
        <v>143</v>
      </c>
      <c r="H422" s="252">
        <v>2</v>
      </c>
      <c r="I422" s="253"/>
      <c r="J422" s="254">
        <f>ROUND(I422*H422,2)</f>
        <v>0</v>
      </c>
      <c r="K422" s="250" t="s">
        <v>232</v>
      </c>
      <c r="L422" s="255"/>
      <c r="M422" s="256" t="s">
        <v>21</v>
      </c>
      <c r="N422" s="257" t="s">
        <v>46</v>
      </c>
      <c r="O422" s="42"/>
      <c r="P422" s="202">
        <f>O422*H422</f>
        <v>0</v>
      </c>
      <c r="Q422" s="202">
        <v>0.10100000000000001</v>
      </c>
      <c r="R422" s="202">
        <f>Q422*H422</f>
        <v>0.20200000000000001</v>
      </c>
      <c r="S422" s="202">
        <v>0</v>
      </c>
      <c r="T422" s="203">
        <f>S422*H422</f>
        <v>0</v>
      </c>
      <c r="AR422" s="24" t="s">
        <v>189</v>
      </c>
      <c r="AT422" s="24" t="s">
        <v>214</v>
      </c>
      <c r="AU422" s="24" t="s">
        <v>85</v>
      </c>
      <c r="AY422" s="24" t="s">
        <v>130</v>
      </c>
      <c r="BE422" s="204">
        <f>IF(N422="základní",J422,0)</f>
        <v>0</v>
      </c>
      <c r="BF422" s="204">
        <f>IF(N422="snížená",J422,0)</f>
        <v>0</v>
      </c>
      <c r="BG422" s="204">
        <f>IF(N422="zákl. přenesená",J422,0)</f>
        <v>0</v>
      </c>
      <c r="BH422" s="204">
        <f>IF(N422="sníž. přenesená",J422,0)</f>
        <v>0</v>
      </c>
      <c r="BI422" s="204">
        <f>IF(N422="nulová",J422,0)</f>
        <v>0</v>
      </c>
      <c r="BJ422" s="24" t="s">
        <v>82</v>
      </c>
      <c r="BK422" s="204">
        <f>ROUND(I422*H422,2)</f>
        <v>0</v>
      </c>
      <c r="BL422" s="24" t="s">
        <v>136</v>
      </c>
      <c r="BM422" s="24" t="s">
        <v>519</v>
      </c>
    </row>
    <row r="423" spans="2:65" s="11" customFormat="1">
      <c r="B423" s="205"/>
      <c r="C423" s="206"/>
      <c r="D423" s="207" t="s">
        <v>138</v>
      </c>
      <c r="E423" s="208" t="s">
        <v>21</v>
      </c>
      <c r="F423" s="209" t="s">
        <v>507</v>
      </c>
      <c r="G423" s="206"/>
      <c r="H423" s="210" t="s">
        <v>21</v>
      </c>
      <c r="I423" s="211"/>
      <c r="J423" s="206"/>
      <c r="K423" s="206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138</v>
      </c>
      <c r="AU423" s="216" t="s">
        <v>85</v>
      </c>
      <c r="AV423" s="11" t="s">
        <v>82</v>
      </c>
      <c r="AW423" s="11" t="s">
        <v>39</v>
      </c>
      <c r="AX423" s="11" t="s">
        <v>75</v>
      </c>
      <c r="AY423" s="216" t="s">
        <v>130</v>
      </c>
    </row>
    <row r="424" spans="2:65" s="12" customFormat="1">
      <c r="B424" s="217"/>
      <c r="C424" s="218"/>
      <c r="D424" s="219" t="s">
        <v>138</v>
      </c>
      <c r="E424" s="220" t="s">
        <v>21</v>
      </c>
      <c r="F424" s="221" t="s">
        <v>85</v>
      </c>
      <c r="G424" s="218"/>
      <c r="H424" s="222">
        <v>2</v>
      </c>
      <c r="I424" s="223"/>
      <c r="J424" s="218"/>
      <c r="K424" s="218"/>
      <c r="L424" s="224"/>
      <c r="M424" s="225"/>
      <c r="N424" s="226"/>
      <c r="O424" s="226"/>
      <c r="P424" s="226"/>
      <c r="Q424" s="226"/>
      <c r="R424" s="226"/>
      <c r="S424" s="226"/>
      <c r="T424" s="227"/>
      <c r="AT424" s="228" t="s">
        <v>138</v>
      </c>
      <c r="AU424" s="228" t="s">
        <v>85</v>
      </c>
      <c r="AV424" s="12" t="s">
        <v>85</v>
      </c>
      <c r="AW424" s="12" t="s">
        <v>39</v>
      </c>
      <c r="AX424" s="12" t="s">
        <v>82</v>
      </c>
      <c r="AY424" s="228" t="s">
        <v>130</v>
      </c>
    </row>
    <row r="425" spans="2:65" s="1" customFormat="1" ht="22.5" customHeight="1">
      <c r="B425" s="41"/>
      <c r="C425" s="248" t="s">
        <v>520</v>
      </c>
      <c r="D425" s="248" t="s">
        <v>214</v>
      </c>
      <c r="E425" s="249" t="s">
        <v>521</v>
      </c>
      <c r="F425" s="250" t="s">
        <v>522</v>
      </c>
      <c r="G425" s="251" t="s">
        <v>143</v>
      </c>
      <c r="H425" s="252">
        <v>2</v>
      </c>
      <c r="I425" s="253"/>
      <c r="J425" s="254">
        <f>ROUND(I425*H425,2)</f>
        <v>0</v>
      </c>
      <c r="K425" s="250" t="s">
        <v>21</v>
      </c>
      <c r="L425" s="255"/>
      <c r="M425" s="256" t="s">
        <v>21</v>
      </c>
      <c r="N425" s="257" t="s">
        <v>46</v>
      </c>
      <c r="O425" s="42"/>
      <c r="P425" s="202">
        <f>O425*H425</f>
        <v>0</v>
      </c>
      <c r="Q425" s="202">
        <v>6.1000000000000004E-3</v>
      </c>
      <c r="R425" s="202">
        <f>Q425*H425</f>
        <v>1.2200000000000001E-2</v>
      </c>
      <c r="S425" s="202">
        <v>0</v>
      </c>
      <c r="T425" s="203">
        <f>S425*H425</f>
        <v>0</v>
      </c>
      <c r="AR425" s="24" t="s">
        <v>189</v>
      </c>
      <c r="AT425" s="24" t="s">
        <v>214</v>
      </c>
      <c r="AU425" s="24" t="s">
        <v>85</v>
      </c>
      <c r="AY425" s="24" t="s">
        <v>130</v>
      </c>
      <c r="BE425" s="204">
        <f>IF(N425="základní",J425,0)</f>
        <v>0</v>
      </c>
      <c r="BF425" s="204">
        <f>IF(N425="snížená",J425,0)</f>
        <v>0</v>
      </c>
      <c r="BG425" s="204">
        <f>IF(N425="zákl. přenesená",J425,0)</f>
        <v>0</v>
      </c>
      <c r="BH425" s="204">
        <f>IF(N425="sníž. přenesená",J425,0)</f>
        <v>0</v>
      </c>
      <c r="BI425" s="204">
        <f>IF(N425="nulová",J425,0)</f>
        <v>0</v>
      </c>
      <c r="BJ425" s="24" t="s">
        <v>82</v>
      </c>
      <c r="BK425" s="204">
        <f>ROUND(I425*H425,2)</f>
        <v>0</v>
      </c>
      <c r="BL425" s="24" t="s">
        <v>136</v>
      </c>
      <c r="BM425" s="24" t="s">
        <v>523</v>
      </c>
    </row>
    <row r="426" spans="2:65" s="11" customFormat="1">
      <c r="B426" s="205"/>
      <c r="C426" s="206"/>
      <c r="D426" s="207" t="s">
        <v>138</v>
      </c>
      <c r="E426" s="208" t="s">
        <v>21</v>
      </c>
      <c r="F426" s="209" t="s">
        <v>507</v>
      </c>
      <c r="G426" s="206"/>
      <c r="H426" s="210" t="s">
        <v>21</v>
      </c>
      <c r="I426" s="211"/>
      <c r="J426" s="206"/>
      <c r="K426" s="206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138</v>
      </c>
      <c r="AU426" s="216" t="s">
        <v>85</v>
      </c>
      <c r="AV426" s="11" t="s">
        <v>82</v>
      </c>
      <c r="AW426" s="11" t="s">
        <v>39</v>
      </c>
      <c r="AX426" s="11" t="s">
        <v>75</v>
      </c>
      <c r="AY426" s="216" t="s">
        <v>130</v>
      </c>
    </row>
    <row r="427" spans="2:65" s="12" customFormat="1">
      <c r="B427" s="217"/>
      <c r="C427" s="218"/>
      <c r="D427" s="219" t="s">
        <v>138</v>
      </c>
      <c r="E427" s="220" t="s">
        <v>21</v>
      </c>
      <c r="F427" s="221" t="s">
        <v>85</v>
      </c>
      <c r="G427" s="218"/>
      <c r="H427" s="222">
        <v>2</v>
      </c>
      <c r="I427" s="223"/>
      <c r="J427" s="218"/>
      <c r="K427" s="218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138</v>
      </c>
      <c r="AU427" s="228" t="s">
        <v>85</v>
      </c>
      <c r="AV427" s="12" t="s">
        <v>85</v>
      </c>
      <c r="AW427" s="12" t="s">
        <v>39</v>
      </c>
      <c r="AX427" s="12" t="s">
        <v>82</v>
      </c>
      <c r="AY427" s="228" t="s">
        <v>130</v>
      </c>
    </row>
    <row r="428" spans="2:65" s="1" customFormat="1" ht="31.5" customHeight="1">
      <c r="B428" s="41"/>
      <c r="C428" s="193" t="s">
        <v>524</v>
      </c>
      <c r="D428" s="193" t="s">
        <v>132</v>
      </c>
      <c r="E428" s="194" t="s">
        <v>525</v>
      </c>
      <c r="F428" s="195" t="s">
        <v>526</v>
      </c>
      <c r="G428" s="196" t="s">
        <v>135</v>
      </c>
      <c r="H428" s="197">
        <v>1</v>
      </c>
      <c r="I428" s="198"/>
      <c r="J428" s="199">
        <f>ROUND(I428*H428,2)</f>
        <v>0</v>
      </c>
      <c r="K428" s="195" t="s">
        <v>21</v>
      </c>
      <c r="L428" s="61"/>
      <c r="M428" s="200" t="s">
        <v>21</v>
      </c>
      <c r="N428" s="201" t="s">
        <v>46</v>
      </c>
      <c r="O428" s="42"/>
      <c r="P428" s="202">
        <f>O428*H428</f>
        <v>0</v>
      </c>
      <c r="Q428" s="202">
        <v>8.4999999999999995E-4</v>
      </c>
      <c r="R428" s="202">
        <f>Q428*H428</f>
        <v>8.4999999999999995E-4</v>
      </c>
      <c r="S428" s="202">
        <v>0</v>
      </c>
      <c r="T428" s="203">
        <f>S428*H428</f>
        <v>0</v>
      </c>
      <c r="AR428" s="24" t="s">
        <v>136</v>
      </c>
      <c r="AT428" s="24" t="s">
        <v>132</v>
      </c>
      <c r="AU428" s="24" t="s">
        <v>85</v>
      </c>
      <c r="AY428" s="24" t="s">
        <v>130</v>
      </c>
      <c r="BE428" s="204">
        <f>IF(N428="základní",J428,0)</f>
        <v>0</v>
      </c>
      <c r="BF428" s="204">
        <f>IF(N428="snížená",J428,0)</f>
        <v>0</v>
      </c>
      <c r="BG428" s="204">
        <f>IF(N428="zákl. přenesená",J428,0)</f>
        <v>0</v>
      </c>
      <c r="BH428" s="204">
        <f>IF(N428="sníž. přenesená",J428,0)</f>
        <v>0</v>
      </c>
      <c r="BI428" s="204">
        <f>IF(N428="nulová",J428,0)</f>
        <v>0</v>
      </c>
      <c r="BJ428" s="24" t="s">
        <v>82</v>
      </c>
      <c r="BK428" s="204">
        <f>ROUND(I428*H428,2)</f>
        <v>0</v>
      </c>
      <c r="BL428" s="24" t="s">
        <v>136</v>
      </c>
      <c r="BM428" s="24" t="s">
        <v>527</v>
      </c>
    </row>
    <row r="429" spans="2:65" s="11" customFormat="1">
      <c r="B429" s="205"/>
      <c r="C429" s="206"/>
      <c r="D429" s="207" t="s">
        <v>138</v>
      </c>
      <c r="E429" s="208" t="s">
        <v>21</v>
      </c>
      <c r="F429" s="209" t="s">
        <v>528</v>
      </c>
      <c r="G429" s="206"/>
      <c r="H429" s="210" t="s">
        <v>21</v>
      </c>
      <c r="I429" s="211"/>
      <c r="J429" s="206"/>
      <c r="K429" s="206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138</v>
      </c>
      <c r="AU429" s="216" t="s">
        <v>85</v>
      </c>
      <c r="AV429" s="11" t="s">
        <v>82</v>
      </c>
      <c r="AW429" s="11" t="s">
        <v>39</v>
      </c>
      <c r="AX429" s="11" t="s">
        <v>75</v>
      </c>
      <c r="AY429" s="216" t="s">
        <v>130</v>
      </c>
    </row>
    <row r="430" spans="2:65" s="12" customFormat="1">
      <c r="B430" s="217"/>
      <c r="C430" s="218"/>
      <c r="D430" s="219" t="s">
        <v>138</v>
      </c>
      <c r="E430" s="220" t="s">
        <v>21</v>
      </c>
      <c r="F430" s="221" t="s">
        <v>82</v>
      </c>
      <c r="G430" s="218"/>
      <c r="H430" s="222">
        <v>1</v>
      </c>
      <c r="I430" s="223"/>
      <c r="J430" s="218"/>
      <c r="K430" s="218"/>
      <c r="L430" s="224"/>
      <c r="M430" s="225"/>
      <c r="N430" s="226"/>
      <c r="O430" s="226"/>
      <c r="P430" s="226"/>
      <c r="Q430" s="226"/>
      <c r="R430" s="226"/>
      <c r="S430" s="226"/>
      <c r="T430" s="227"/>
      <c r="AT430" s="228" t="s">
        <v>138</v>
      </c>
      <c r="AU430" s="228" t="s">
        <v>85</v>
      </c>
      <c r="AV430" s="12" t="s">
        <v>85</v>
      </c>
      <c r="AW430" s="12" t="s">
        <v>39</v>
      </c>
      <c r="AX430" s="12" t="s">
        <v>82</v>
      </c>
      <c r="AY430" s="228" t="s">
        <v>130</v>
      </c>
    </row>
    <row r="431" spans="2:65" s="1" customFormat="1" ht="22.5" customHeight="1">
      <c r="B431" s="41"/>
      <c r="C431" s="193" t="s">
        <v>529</v>
      </c>
      <c r="D431" s="193" t="s">
        <v>132</v>
      </c>
      <c r="E431" s="194" t="s">
        <v>530</v>
      </c>
      <c r="F431" s="195" t="s">
        <v>531</v>
      </c>
      <c r="G431" s="196" t="s">
        <v>294</v>
      </c>
      <c r="H431" s="197">
        <v>11</v>
      </c>
      <c r="I431" s="198"/>
      <c r="J431" s="199">
        <f>ROUND(I431*H431,2)</f>
        <v>0</v>
      </c>
      <c r="K431" s="195" t="s">
        <v>144</v>
      </c>
      <c r="L431" s="61"/>
      <c r="M431" s="200" t="s">
        <v>21</v>
      </c>
      <c r="N431" s="201" t="s">
        <v>46</v>
      </c>
      <c r="O431" s="42"/>
      <c r="P431" s="202">
        <f>O431*H431</f>
        <v>0</v>
      </c>
      <c r="Q431" s="202">
        <v>4.0000000000000003E-5</v>
      </c>
      <c r="R431" s="202">
        <f>Q431*H431</f>
        <v>4.4000000000000002E-4</v>
      </c>
      <c r="S431" s="202">
        <v>0</v>
      </c>
      <c r="T431" s="203">
        <f>S431*H431</f>
        <v>0</v>
      </c>
      <c r="AR431" s="24" t="s">
        <v>136</v>
      </c>
      <c r="AT431" s="24" t="s">
        <v>132</v>
      </c>
      <c r="AU431" s="24" t="s">
        <v>85</v>
      </c>
      <c r="AY431" s="24" t="s">
        <v>130</v>
      </c>
      <c r="BE431" s="204">
        <f>IF(N431="základní",J431,0)</f>
        <v>0</v>
      </c>
      <c r="BF431" s="204">
        <f>IF(N431="snížená",J431,0)</f>
        <v>0</v>
      </c>
      <c r="BG431" s="204">
        <f>IF(N431="zákl. přenesená",J431,0)</f>
        <v>0</v>
      </c>
      <c r="BH431" s="204">
        <f>IF(N431="sníž. přenesená",J431,0)</f>
        <v>0</v>
      </c>
      <c r="BI431" s="204">
        <f>IF(N431="nulová",J431,0)</f>
        <v>0</v>
      </c>
      <c r="BJ431" s="24" t="s">
        <v>82</v>
      </c>
      <c r="BK431" s="204">
        <f>ROUND(I431*H431,2)</f>
        <v>0</v>
      </c>
      <c r="BL431" s="24" t="s">
        <v>136</v>
      </c>
      <c r="BM431" s="24" t="s">
        <v>532</v>
      </c>
    </row>
    <row r="432" spans="2:65" s="1" customFormat="1" ht="108">
      <c r="B432" s="41"/>
      <c r="C432" s="63"/>
      <c r="D432" s="207" t="s">
        <v>146</v>
      </c>
      <c r="E432" s="63"/>
      <c r="F432" s="229" t="s">
        <v>533</v>
      </c>
      <c r="G432" s="63"/>
      <c r="H432" s="63"/>
      <c r="I432" s="163"/>
      <c r="J432" s="63"/>
      <c r="K432" s="63"/>
      <c r="L432" s="61"/>
      <c r="M432" s="230"/>
      <c r="N432" s="42"/>
      <c r="O432" s="42"/>
      <c r="P432" s="42"/>
      <c r="Q432" s="42"/>
      <c r="R432" s="42"/>
      <c r="S432" s="42"/>
      <c r="T432" s="78"/>
      <c r="AT432" s="24" t="s">
        <v>146</v>
      </c>
      <c r="AU432" s="24" t="s">
        <v>85</v>
      </c>
    </row>
    <row r="433" spans="2:65" s="11" customFormat="1">
      <c r="B433" s="205"/>
      <c r="C433" s="206"/>
      <c r="D433" s="207" t="s">
        <v>138</v>
      </c>
      <c r="E433" s="208" t="s">
        <v>21</v>
      </c>
      <c r="F433" s="209" t="s">
        <v>534</v>
      </c>
      <c r="G433" s="206"/>
      <c r="H433" s="210" t="s">
        <v>21</v>
      </c>
      <c r="I433" s="211"/>
      <c r="J433" s="206"/>
      <c r="K433" s="206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138</v>
      </c>
      <c r="AU433" s="216" t="s">
        <v>85</v>
      </c>
      <c r="AV433" s="11" t="s">
        <v>82</v>
      </c>
      <c r="AW433" s="11" t="s">
        <v>39</v>
      </c>
      <c r="AX433" s="11" t="s">
        <v>75</v>
      </c>
      <c r="AY433" s="216" t="s">
        <v>130</v>
      </c>
    </row>
    <row r="434" spans="2:65" s="12" customFormat="1">
      <c r="B434" s="217"/>
      <c r="C434" s="218"/>
      <c r="D434" s="207" t="s">
        <v>138</v>
      </c>
      <c r="E434" s="231" t="s">
        <v>21</v>
      </c>
      <c r="F434" s="232" t="s">
        <v>206</v>
      </c>
      <c r="G434" s="218"/>
      <c r="H434" s="233">
        <v>11</v>
      </c>
      <c r="I434" s="223"/>
      <c r="J434" s="218"/>
      <c r="K434" s="218"/>
      <c r="L434" s="224"/>
      <c r="M434" s="225"/>
      <c r="N434" s="226"/>
      <c r="O434" s="226"/>
      <c r="P434" s="226"/>
      <c r="Q434" s="226"/>
      <c r="R434" s="226"/>
      <c r="S434" s="226"/>
      <c r="T434" s="227"/>
      <c r="AT434" s="228" t="s">
        <v>138</v>
      </c>
      <c r="AU434" s="228" t="s">
        <v>85</v>
      </c>
      <c r="AV434" s="12" t="s">
        <v>85</v>
      </c>
      <c r="AW434" s="12" t="s">
        <v>39</v>
      </c>
      <c r="AX434" s="12" t="s">
        <v>82</v>
      </c>
      <c r="AY434" s="228" t="s">
        <v>130</v>
      </c>
    </row>
    <row r="435" spans="2:65" s="10" customFormat="1" ht="22.35" customHeight="1">
      <c r="B435" s="176"/>
      <c r="C435" s="177"/>
      <c r="D435" s="190" t="s">
        <v>74</v>
      </c>
      <c r="E435" s="191" t="s">
        <v>535</v>
      </c>
      <c r="F435" s="191" t="s">
        <v>536</v>
      </c>
      <c r="G435" s="177"/>
      <c r="H435" s="177"/>
      <c r="I435" s="180"/>
      <c r="J435" s="192">
        <f>BK435</f>
        <v>0</v>
      </c>
      <c r="K435" s="177"/>
      <c r="L435" s="182"/>
      <c r="M435" s="183"/>
      <c r="N435" s="184"/>
      <c r="O435" s="184"/>
      <c r="P435" s="185">
        <f>P436+SUM(P437:P444)</f>
        <v>0</v>
      </c>
      <c r="Q435" s="184"/>
      <c r="R435" s="185">
        <f>R436+SUM(R437:R444)</f>
        <v>0</v>
      </c>
      <c r="S435" s="184"/>
      <c r="T435" s="186">
        <f>T436+SUM(T437:T444)</f>
        <v>0</v>
      </c>
      <c r="AR435" s="187" t="s">
        <v>82</v>
      </c>
      <c r="AT435" s="188" t="s">
        <v>74</v>
      </c>
      <c r="AU435" s="188" t="s">
        <v>85</v>
      </c>
      <c r="AY435" s="187" t="s">
        <v>130</v>
      </c>
      <c r="BK435" s="189">
        <f>BK436+SUM(BK437:BK444)</f>
        <v>0</v>
      </c>
    </row>
    <row r="436" spans="2:65" s="1" customFormat="1" ht="22.5" customHeight="1">
      <c r="B436" s="41"/>
      <c r="C436" s="193" t="s">
        <v>537</v>
      </c>
      <c r="D436" s="193" t="s">
        <v>132</v>
      </c>
      <c r="E436" s="194" t="s">
        <v>538</v>
      </c>
      <c r="F436" s="195" t="s">
        <v>539</v>
      </c>
      <c r="G436" s="196" t="s">
        <v>217</v>
      </c>
      <c r="H436" s="197">
        <v>207.48</v>
      </c>
      <c r="I436" s="198"/>
      <c r="J436" s="199">
        <f>ROUND(I436*H436,2)</f>
        <v>0</v>
      </c>
      <c r="K436" s="195" t="s">
        <v>21</v>
      </c>
      <c r="L436" s="61"/>
      <c r="M436" s="200" t="s">
        <v>21</v>
      </c>
      <c r="N436" s="201" t="s">
        <v>46</v>
      </c>
      <c r="O436" s="42"/>
      <c r="P436" s="202">
        <f>O436*H436</f>
        <v>0</v>
      </c>
      <c r="Q436" s="202">
        <v>0</v>
      </c>
      <c r="R436" s="202">
        <f>Q436*H436</f>
        <v>0</v>
      </c>
      <c r="S436" s="202">
        <v>0</v>
      </c>
      <c r="T436" s="203">
        <f>S436*H436</f>
        <v>0</v>
      </c>
      <c r="AR436" s="24" t="s">
        <v>136</v>
      </c>
      <c r="AT436" s="24" t="s">
        <v>132</v>
      </c>
      <c r="AU436" s="24" t="s">
        <v>150</v>
      </c>
      <c r="AY436" s="24" t="s">
        <v>130</v>
      </c>
      <c r="BE436" s="204">
        <f>IF(N436="základní",J436,0)</f>
        <v>0</v>
      </c>
      <c r="BF436" s="204">
        <f>IF(N436="snížená",J436,0)</f>
        <v>0</v>
      </c>
      <c r="BG436" s="204">
        <f>IF(N436="zákl. přenesená",J436,0)</f>
        <v>0</v>
      </c>
      <c r="BH436" s="204">
        <f>IF(N436="sníž. přenesená",J436,0)</f>
        <v>0</v>
      </c>
      <c r="BI436" s="204">
        <f>IF(N436="nulová",J436,0)</f>
        <v>0</v>
      </c>
      <c r="BJ436" s="24" t="s">
        <v>82</v>
      </c>
      <c r="BK436" s="204">
        <f>ROUND(I436*H436,2)</f>
        <v>0</v>
      </c>
      <c r="BL436" s="24" t="s">
        <v>136</v>
      </c>
      <c r="BM436" s="24" t="s">
        <v>540</v>
      </c>
    </row>
    <row r="437" spans="2:65" s="1" customFormat="1" ht="22.5" customHeight="1">
      <c r="B437" s="41"/>
      <c r="C437" s="193" t="s">
        <v>541</v>
      </c>
      <c r="D437" s="193" t="s">
        <v>132</v>
      </c>
      <c r="E437" s="194" t="s">
        <v>542</v>
      </c>
      <c r="F437" s="195" t="s">
        <v>543</v>
      </c>
      <c r="G437" s="196" t="s">
        <v>217</v>
      </c>
      <c r="H437" s="197">
        <v>1867.32</v>
      </c>
      <c r="I437" s="198"/>
      <c r="J437" s="199">
        <f>ROUND(I437*H437,2)</f>
        <v>0</v>
      </c>
      <c r="K437" s="195" t="s">
        <v>144</v>
      </c>
      <c r="L437" s="61"/>
      <c r="M437" s="200" t="s">
        <v>21</v>
      </c>
      <c r="N437" s="201" t="s">
        <v>46</v>
      </c>
      <c r="O437" s="42"/>
      <c r="P437" s="202">
        <f>O437*H437</f>
        <v>0</v>
      </c>
      <c r="Q437" s="202">
        <v>0</v>
      </c>
      <c r="R437" s="202">
        <f>Q437*H437</f>
        <v>0</v>
      </c>
      <c r="S437" s="202">
        <v>0</v>
      </c>
      <c r="T437" s="203">
        <f>S437*H437</f>
        <v>0</v>
      </c>
      <c r="AR437" s="24" t="s">
        <v>136</v>
      </c>
      <c r="AT437" s="24" t="s">
        <v>132</v>
      </c>
      <c r="AU437" s="24" t="s">
        <v>150</v>
      </c>
      <c r="AY437" s="24" t="s">
        <v>130</v>
      </c>
      <c r="BE437" s="204">
        <f>IF(N437="základní",J437,0)</f>
        <v>0</v>
      </c>
      <c r="BF437" s="204">
        <f>IF(N437="snížená",J437,0)</f>
        <v>0</v>
      </c>
      <c r="BG437" s="204">
        <f>IF(N437="zákl. přenesená",J437,0)</f>
        <v>0</v>
      </c>
      <c r="BH437" s="204">
        <f>IF(N437="sníž. přenesená",J437,0)</f>
        <v>0</v>
      </c>
      <c r="BI437" s="204">
        <f>IF(N437="nulová",J437,0)</f>
        <v>0</v>
      </c>
      <c r="BJ437" s="24" t="s">
        <v>82</v>
      </c>
      <c r="BK437" s="204">
        <f>ROUND(I437*H437,2)</f>
        <v>0</v>
      </c>
      <c r="BL437" s="24" t="s">
        <v>136</v>
      </c>
      <c r="BM437" s="24" t="s">
        <v>544</v>
      </c>
    </row>
    <row r="438" spans="2:65" s="1" customFormat="1" ht="67.5">
      <c r="B438" s="41"/>
      <c r="C438" s="63"/>
      <c r="D438" s="207" t="s">
        <v>146</v>
      </c>
      <c r="E438" s="63"/>
      <c r="F438" s="229" t="s">
        <v>545</v>
      </c>
      <c r="G438" s="63"/>
      <c r="H438" s="63"/>
      <c r="I438" s="163"/>
      <c r="J438" s="63"/>
      <c r="K438" s="63"/>
      <c r="L438" s="61"/>
      <c r="M438" s="230"/>
      <c r="N438" s="42"/>
      <c r="O438" s="42"/>
      <c r="P438" s="42"/>
      <c r="Q438" s="42"/>
      <c r="R438" s="42"/>
      <c r="S438" s="42"/>
      <c r="T438" s="78"/>
      <c r="AT438" s="24" t="s">
        <v>146</v>
      </c>
      <c r="AU438" s="24" t="s">
        <v>150</v>
      </c>
    </row>
    <row r="439" spans="2:65" s="12" customFormat="1">
      <c r="B439" s="217"/>
      <c r="C439" s="218"/>
      <c r="D439" s="219" t="s">
        <v>138</v>
      </c>
      <c r="E439" s="218"/>
      <c r="F439" s="221" t="s">
        <v>546</v>
      </c>
      <c r="G439" s="218"/>
      <c r="H439" s="222">
        <v>1867.32</v>
      </c>
      <c r="I439" s="223"/>
      <c r="J439" s="218"/>
      <c r="K439" s="218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138</v>
      </c>
      <c r="AU439" s="228" t="s">
        <v>150</v>
      </c>
      <c r="AV439" s="12" t="s">
        <v>85</v>
      </c>
      <c r="AW439" s="12" t="s">
        <v>6</v>
      </c>
      <c r="AX439" s="12" t="s">
        <v>82</v>
      </c>
      <c r="AY439" s="228" t="s">
        <v>130</v>
      </c>
    </row>
    <row r="440" spans="2:65" s="1" customFormat="1" ht="22.5" customHeight="1">
      <c r="B440" s="41"/>
      <c r="C440" s="193" t="s">
        <v>547</v>
      </c>
      <c r="D440" s="193" t="s">
        <v>132</v>
      </c>
      <c r="E440" s="194" t="s">
        <v>548</v>
      </c>
      <c r="F440" s="195" t="s">
        <v>549</v>
      </c>
      <c r="G440" s="196" t="s">
        <v>217</v>
      </c>
      <c r="H440" s="197">
        <v>207.48</v>
      </c>
      <c r="I440" s="198"/>
      <c r="J440" s="199">
        <f>ROUND(I440*H440,2)</f>
        <v>0</v>
      </c>
      <c r="K440" s="195" t="s">
        <v>144</v>
      </c>
      <c r="L440" s="61"/>
      <c r="M440" s="200" t="s">
        <v>21</v>
      </c>
      <c r="N440" s="201" t="s">
        <v>46</v>
      </c>
      <c r="O440" s="42"/>
      <c r="P440" s="202">
        <f>O440*H440</f>
        <v>0</v>
      </c>
      <c r="Q440" s="202">
        <v>0</v>
      </c>
      <c r="R440" s="202">
        <f>Q440*H440</f>
        <v>0</v>
      </c>
      <c r="S440" s="202">
        <v>0</v>
      </c>
      <c r="T440" s="203">
        <f>S440*H440</f>
        <v>0</v>
      </c>
      <c r="AR440" s="24" t="s">
        <v>136</v>
      </c>
      <c r="AT440" s="24" t="s">
        <v>132</v>
      </c>
      <c r="AU440" s="24" t="s">
        <v>150</v>
      </c>
      <c r="AY440" s="24" t="s">
        <v>130</v>
      </c>
      <c r="BE440" s="204">
        <f>IF(N440="základní",J440,0)</f>
        <v>0</v>
      </c>
      <c r="BF440" s="204">
        <f>IF(N440="snížená",J440,0)</f>
        <v>0</v>
      </c>
      <c r="BG440" s="204">
        <f>IF(N440="zákl. přenesená",J440,0)</f>
        <v>0</v>
      </c>
      <c r="BH440" s="204">
        <f>IF(N440="sníž. přenesená",J440,0)</f>
        <v>0</v>
      </c>
      <c r="BI440" s="204">
        <f>IF(N440="nulová",J440,0)</f>
        <v>0</v>
      </c>
      <c r="BJ440" s="24" t="s">
        <v>82</v>
      </c>
      <c r="BK440" s="204">
        <f>ROUND(I440*H440,2)</f>
        <v>0</v>
      </c>
      <c r="BL440" s="24" t="s">
        <v>136</v>
      </c>
      <c r="BM440" s="24" t="s">
        <v>550</v>
      </c>
    </row>
    <row r="441" spans="2:65" s="1" customFormat="1" ht="297">
      <c r="B441" s="41"/>
      <c r="C441" s="63"/>
      <c r="D441" s="219" t="s">
        <v>146</v>
      </c>
      <c r="E441" s="63"/>
      <c r="F441" s="258" t="s">
        <v>551</v>
      </c>
      <c r="G441" s="63"/>
      <c r="H441" s="63"/>
      <c r="I441" s="163"/>
      <c r="J441" s="63"/>
      <c r="K441" s="63"/>
      <c r="L441" s="61"/>
      <c r="M441" s="230"/>
      <c r="N441" s="42"/>
      <c r="O441" s="42"/>
      <c r="P441" s="42"/>
      <c r="Q441" s="42"/>
      <c r="R441" s="42"/>
      <c r="S441" s="42"/>
      <c r="T441" s="78"/>
      <c r="AT441" s="24" t="s">
        <v>146</v>
      </c>
      <c r="AU441" s="24" t="s">
        <v>150</v>
      </c>
    </row>
    <row r="442" spans="2:65" s="1" customFormat="1" ht="22.5" customHeight="1">
      <c r="B442" s="41"/>
      <c r="C442" s="193" t="s">
        <v>552</v>
      </c>
      <c r="D442" s="193" t="s">
        <v>132</v>
      </c>
      <c r="E442" s="194" t="s">
        <v>553</v>
      </c>
      <c r="F442" s="195" t="s">
        <v>554</v>
      </c>
      <c r="G442" s="196" t="s">
        <v>217</v>
      </c>
      <c r="H442" s="197">
        <v>207.48</v>
      </c>
      <c r="I442" s="198"/>
      <c r="J442" s="199">
        <f>ROUND(I442*H442,2)</f>
        <v>0</v>
      </c>
      <c r="K442" s="195" t="s">
        <v>144</v>
      </c>
      <c r="L442" s="61"/>
      <c r="M442" s="200" t="s">
        <v>21</v>
      </c>
      <c r="N442" s="201" t="s">
        <v>46</v>
      </c>
      <c r="O442" s="42"/>
      <c r="P442" s="202">
        <f>O442*H442</f>
        <v>0</v>
      </c>
      <c r="Q442" s="202">
        <v>0</v>
      </c>
      <c r="R442" s="202">
        <f>Q442*H442</f>
        <v>0</v>
      </c>
      <c r="S442" s="202">
        <v>0</v>
      </c>
      <c r="T442" s="203">
        <f>S442*H442</f>
        <v>0</v>
      </c>
      <c r="AR442" s="24" t="s">
        <v>136</v>
      </c>
      <c r="AT442" s="24" t="s">
        <v>132</v>
      </c>
      <c r="AU442" s="24" t="s">
        <v>150</v>
      </c>
      <c r="AY442" s="24" t="s">
        <v>130</v>
      </c>
      <c r="BE442" s="204">
        <f>IF(N442="základní",J442,0)</f>
        <v>0</v>
      </c>
      <c r="BF442" s="204">
        <f>IF(N442="snížená",J442,0)</f>
        <v>0</v>
      </c>
      <c r="BG442" s="204">
        <f>IF(N442="zákl. přenesená",J442,0)</f>
        <v>0</v>
      </c>
      <c r="BH442" s="204">
        <f>IF(N442="sníž. přenesená",J442,0)</f>
        <v>0</v>
      </c>
      <c r="BI442" s="204">
        <f>IF(N442="nulová",J442,0)</f>
        <v>0</v>
      </c>
      <c r="BJ442" s="24" t="s">
        <v>82</v>
      </c>
      <c r="BK442" s="204">
        <f>ROUND(I442*H442,2)</f>
        <v>0</v>
      </c>
      <c r="BL442" s="24" t="s">
        <v>136</v>
      </c>
      <c r="BM442" s="24" t="s">
        <v>555</v>
      </c>
    </row>
    <row r="443" spans="2:65" s="1" customFormat="1" ht="67.5">
      <c r="B443" s="41"/>
      <c r="C443" s="63"/>
      <c r="D443" s="207" t="s">
        <v>146</v>
      </c>
      <c r="E443" s="63"/>
      <c r="F443" s="229" t="s">
        <v>545</v>
      </c>
      <c r="G443" s="63"/>
      <c r="H443" s="63"/>
      <c r="I443" s="163"/>
      <c r="J443" s="63"/>
      <c r="K443" s="63"/>
      <c r="L443" s="61"/>
      <c r="M443" s="230"/>
      <c r="N443" s="42"/>
      <c r="O443" s="42"/>
      <c r="P443" s="42"/>
      <c r="Q443" s="42"/>
      <c r="R443" s="42"/>
      <c r="S443" s="42"/>
      <c r="T443" s="78"/>
      <c r="AT443" s="24" t="s">
        <v>146</v>
      </c>
      <c r="AU443" s="24" t="s">
        <v>150</v>
      </c>
    </row>
    <row r="444" spans="2:65" s="14" customFormat="1" ht="21.6" customHeight="1">
      <c r="B444" s="259"/>
      <c r="C444" s="260"/>
      <c r="D444" s="261" t="s">
        <v>74</v>
      </c>
      <c r="E444" s="261" t="s">
        <v>556</v>
      </c>
      <c r="F444" s="261" t="s">
        <v>557</v>
      </c>
      <c r="G444" s="260"/>
      <c r="H444" s="260"/>
      <c r="I444" s="262"/>
      <c r="J444" s="263">
        <f>BK444</f>
        <v>0</v>
      </c>
      <c r="K444" s="260"/>
      <c r="L444" s="264"/>
      <c r="M444" s="265"/>
      <c r="N444" s="266"/>
      <c r="O444" s="266"/>
      <c r="P444" s="267">
        <f>P445</f>
        <v>0</v>
      </c>
      <c r="Q444" s="266"/>
      <c r="R444" s="267">
        <f>R445</f>
        <v>0</v>
      </c>
      <c r="S444" s="266"/>
      <c r="T444" s="268">
        <f>T445</f>
        <v>0</v>
      </c>
      <c r="AR444" s="269" t="s">
        <v>82</v>
      </c>
      <c r="AT444" s="270" t="s">
        <v>74</v>
      </c>
      <c r="AU444" s="270" t="s">
        <v>150</v>
      </c>
      <c r="AY444" s="269" t="s">
        <v>130</v>
      </c>
      <c r="BK444" s="271">
        <f>BK445</f>
        <v>0</v>
      </c>
    </row>
    <row r="445" spans="2:65" s="1" customFormat="1" ht="31.5" customHeight="1">
      <c r="B445" s="41"/>
      <c r="C445" s="193" t="s">
        <v>558</v>
      </c>
      <c r="D445" s="193" t="s">
        <v>132</v>
      </c>
      <c r="E445" s="194" t="s">
        <v>559</v>
      </c>
      <c r="F445" s="195" t="s">
        <v>560</v>
      </c>
      <c r="G445" s="196" t="s">
        <v>217</v>
      </c>
      <c r="H445" s="197">
        <v>683.45299999999997</v>
      </c>
      <c r="I445" s="198"/>
      <c r="J445" s="199">
        <f>ROUND(I445*H445,2)</f>
        <v>0</v>
      </c>
      <c r="K445" s="195" t="s">
        <v>209</v>
      </c>
      <c r="L445" s="61"/>
      <c r="M445" s="200" t="s">
        <v>21</v>
      </c>
      <c r="N445" s="201" t="s">
        <v>46</v>
      </c>
      <c r="O445" s="42"/>
      <c r="P445" s="202">
        <f>O445*H445</f>
        <v>0</v>
      </c>
      <c r="Q445" s="202">
        <v>0</v>
      </c>
      <c r="R445" s="202">
        <f>Q445*H445</f>
        <v>0</v>
      </c>
      <c r="S445" s="202">
        <v>0</v>
      </c>
      <c r="T445" s="203">
        <f>S445*H445</f>
        <v>0</v>
      </c>
      <c r="AR445" s="24" t="s">
        <v>136</v>
      </c>
      <c r="AT445" s="24" t="s">
        <v>132</v>
      </c>
      <c r="AU445" s="24" t="s">
        <v>136</v>
      </c>
      <c r="AY445" s="24" t="s">
        <v>130</v>
      </c>
      <c r="BE445" s="204">
        <f>IF(N445="základní",J445,0)</f>
        <v>0</v>
      </c>
      <c r="BF445" s="204">
        <f>IF(N445="snížená",J445,0)</f>
        <v>0</v>
      </c>
      <c r="BG445" s="204">
        <f>IF(N445="zákl. přenesená",J445,0)</f>
        <v>0</v>
      </c>
      <c r="BH445" s="204">
        <f>IF(N445="sníž. přenesená",J445,0)</f>
        <v>0</v>
      </c>
      <c r="BI445" s="204">
        <f>IF(N445="nulová",J445,0)</f>
        <v>0</v>
      </c>
      <c r="BJ445" s="24" t="s">
        <v>82</v>
      </c>
      <c r="BK445" s="204">
        <f>ROUND(I445*H445,2)</f>
        <v>0</v>
      </c>
      <c r="BL445" s="24" t="s">
        <v>136</v>
      </c>
      <c r="BM445" s="24" t="s">
        <v>561</v>
      </c>
    </row>
    <row r="446" spans="2:65" s="10" customFormat="1" ht="37.35" customHeight="1">
      <c r="B446" s="176"/>
      <c r="C446" s="177"/>
      <c r="D446" s="178" t="s">
        <v>74</v>
      </c>
      <c r="E446" s="179" t="s">
        <v>214</v>
      </c>
      <c r="F446" s="179" t="s">
        <v>562</v>
      </c>
      <c r="G446" s="177"/>
      <c r="H446" s="177"/>
      <c r="I446" s="180"/>
      <c r="J446" s="181">
        <f>BK446</f>
        <v>0</v>
      </c>
      <c r="K446" s="177"/>
      <c r="L446" s="182"/>
      <c r="M446" s="183"/>
      <c r="N446" s="184"/>
      <c r="O446" s="184"/>
      <c r="P446" s="185">
        <f>P447</f>
        <v>0</v>
      </c>
      <c r="Q446" s="184"/>
      <c r="R446" s="185">
        <f>R447</f>
        <v>3.5700000000000003E-2</v>
      </c>
      <c r="S446" s="184"/>
      <c r="T446" s="186">
        <f>T447</f>
        <v>0</v>
      </c>
      <c r="AR446" s="187" t="s">
        <v>150</v>
      </c>
      <c r="AT446" s="188" t="s">
        <v>74</v>
      </c>
      <c r="AU446" s="188" t="s">
        <v>75</v>
      </c>
      <c r="AY446" s="187" t="s">
        <v>130</v>
      </c>
      <c r="BK446" s="189">
        <f>BK447</f>
        <v>0</v>
      </c>
    </row>
    <row r="447" spans="2:65" s="10" customFormat="1" ht="19.899999999999999" customHeight="1">
      <c r="B447" s="176"/>
      <c r="C447" s="177"/>
      <c r="D447" s="190" t="s">
        <v>74</v>
      </c>
      <c r="E447" s="191" t="s">
        <v>563</v>
      </c>
      <c r="F447" s="191" t="s">
        <v>564</v>
      </c>
      <c r="G447" s="177"/>
      <c r="H447" s="177"/>
      <c r="I447" s="180"/>
      <c r="J447" s="192">
        <f>BK447</f>
        <v>0</v>
      </c>
      <c r="K447" s="177"/>
      <c r="L447" s="182"/>
      <c r="M447" s="183"/>
      <c r="N447" s="184"/>
      <c r="O447" s="184"/>
      <c r="P447" s="185">
        <f>SUM(P448:P469)</f>
        <v>0</v>
      </c>
      <c r="Q447" s="184"/>
      <c r="R447" s="185">
        <f>SUM(R448:R469)</f>
        <v>3.5700000000000003E-2</v>
      </c>
      <c r="S447" s="184"/>
      <c r="T447" s="186">
        <f>SUM(T448:T469)</f>
        <v>0</v>
      </c>
      <c r="AR447" s="187" t="s">
        <v>150</v>
      </c>
      <c r="AT447" s="188" t="s">
        <v>74</v>
      </c>
      <c r="AU447" s="188" t="s">
        <v>82</v>
      </c>
      <c r="AY447" s="187" t="s">
        <v>130</v>
      </c>
      <c r="BK447" s="189">
        <f>SUM(BK448:BK469)</f>
        <v>0</v>
      </c>
    </row>
    <row r="448" spans="2:65" s="1" customFormat="1" ht="22.5" customHeight="1">
      <c r="B448" s="41"/>
      <c r="C448" s="193" t="s">
        <v>399</v>
      </c>
      <c r="D448" s="193" t="s">
        <v>132</v>
      </c>
      <c r="E448" s="194" t="s">
        <v>565</v>
      </c>
      <c r="F448" s="195" t="s">
        <v>566</v>
      </c>
      <c r="G448" s="196" t="s">
        <v>567</v>
      </c>
      <c r="H448" s="197">
        <v>3</v>
      </c>
      <c r="I448" s="198"/>
      <c r="J448" s="199">
        <f>ROUND(I448*H448,2)</f>
        <v>0</v>
      </c>
      <c r="K448" s="195" t="s">
        <v>21</v>
      </c>
      <c r="L448" s="61"/>
      <c r="M448" s="200" t="s">
        <v>21</v>
      </c>
      <c r="N448" s="201" t="s">
        <v>46</v>
      </c>
      <c r="O448" s="42"/>
      <c r="P448" s="202">
        <f>O448*H448</f>
        <v>0</v>
      </c>
      <c r="Q448" s="202">
        <v>0</v>
      </c>
      <c r="R448" s="202">
        <f>Q448*H448</f>
        <v>0</v>
      </c>
      <c r="S448" s="202">
        <v>0</v>
      </c>
      <c r="T448" s="203">
        <f>S448*H448</f>
        <v>0</v>
      </c>
      <c r="AR448" s="24" t="s">
        <v>136</v>
      </c>
      <c r="AT448" s="24" t="s">
        <v>132</v>
      </c>
      <c r="AU448" s="24" t="s">
        <v>85</v>
      </c>
      <c r="AY448" s="24" t="s">
        <v>130</v>
      </c>
      <c r="BE448" s="204">
        <f>IF(N448="základní",J448,0)</f>
        <v>0</v>
      </c>
      <c r="BF448" s="204">
        <f>IF(N448="snížená",J448,0)</f>
        <v>0</v>
      </c>
      <c r="BG448" s="204">
        <f>IF(N448="zákl. přenesená",J448,0)</f>
        <v>0</v>
      </c>
      <c r="BH448" s="204">
        <f>IF(N448="sníž. přenesená",J448,0)</f>
        <v>0</v>
      </c>
      <c r="BI448" s="204">
        <f>IF(N448="nulová",J448,0)</f>
        <v>0</v>
      </c>
      <c r="BJ448" s="24" t="s">
        <v>82</v>
      </c>
      <c r="BK448" s="204">
        <f>ROUND(I448*H448,2)</f>
        <v>0</v>
      </c>
      <c r="BL448" s="24" t="s">
        <v>136</v>
      </c>
      <c r="BM448" s="24" t="s">
        <v>568</v>
      </c>
    </row>
    <row r="449" spans="2:65" s="11" customFormat="1">
      <c r="B449" s="205"/>
      <c r="C449" s="206"/>
      <c r="D449" s="207" t="s">
        <v>138</v>
      </c>
      <c r="E449" s="208" t="s">
        <v>21</v>
      </c>
      <c r="F449" s="209" t="s">
        <v>569</v>
      </c>
      <c r="G449" s="206"/>
      <c r="H449" s="210" t="s">
        <v>21</v>
      </c>
      <c r="I449" s="211"/>
      <c r="J449" s="206"/>
      <c r="K449" s="206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138</v>
      </c>
      <c r="AU449" s="216" t="s">
        <v>85</v>
      </c>
      <c r="AV449" s="11" t="s">
        <v>82</v>
      </c>
      <c r="AW449" s="11" t="s">
        <v>39</v>
      </c>
      <c r="AX449" s="11" t="s">
        <v>75</v>
      </c>
      <c r="AY449" s="216" t="s">
        <v>130</v>
      </c>
    </row>
    <row r="450" spans="2:65" s="12" customFormat="1">
      <c r="B450" s="217"/>
      <c r="C450" s="218"/>
      <c r="D450" s="219" t="s">
        <v>138</v>
      </c>
      <c r="E450" s="220" t="s">
        <v>21</v>
      </c>
      <c r="F450" s="221" t="s">
        <v>150</v>
      </c>
      <c r="G450" s="218"/>
      <c r="H450" s="222">
        <v>3</v>
      </c>
      <c r="I450" s="223"/>
      <c r="J450" s="218"/>
      <c r="K450" s="218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138</v>
      </c>
      <c r="AU450" s="228" t="s">
        <v>85</v>
      </c>
      <c r="AV450" s="12" t="s">
        <v>85</v>
      </c>
      <c r="AW450" s="12" t="s">
        <v>39</v>
      </c>
      <c r="AX450" s="12" t="s">
        <v>82</v>
      </c>
      <c r="AY450" s="228" t="s">
        <v>130</v>
      </c>
    </row>
    <row r="451" spans="2:65" s="1" customFormat="1" ht="22.5" customHeight="1">
      <c r="B451" s="41"/>
      <c r="C451" s="193" t="s">
        <v>570</v>
      </c>
      <c r="D451" s="193" t="s">
        <v>132</v>
      </c>
      <c r="E451" s="194" t="s">
        <v>571</v>
      </c>
      <c r="F451" s="195" t="s">
        <v>572</v>
      </c>
      <c r="G451" s="196" t="s">
        <v>567</v>
      </c>
      <c r="H451" s="197">
        <v>3</v>
      </c>
      <c r="I451" s="198"/>
      <c r="J451" s="199">
        <f>ROUND(I451*H451,2)</f>
        <v>0</v>
      </c>
      <c r="K451" s="195" t="s">
        <v>21</v>
      </c>
      <c r="L451" s="61"/>
      <c r="M451" s="200" t="s">
        <v>21</v>
      </c>
      <c r="N451" s="201" t="s">
        <v>46</v>
      </c>
      <c r="O451" s="42"/>
      <c r="P451" s="202">
        <f>O451*H451</f>
        <v>0</v>
      </c>
      <c r="Q451" s="202">
        <v>0</v>
      </c>
      <c r="R451" s="202">
        <f>Q451*H451</f>
        <v>0</v>
      </c>
      <c r="S451" s="202">
        <v>0</v>
      </c>
      <c r="T451" s="203">
        <f>S451*H451</f>
        <v>0</v>
      </c>
      <c r="AR451" s="24" t="s">
        <v>136</v>
      </c>
      <c r="AT451" s="24" t="s">
        <v>132</v>
      </c>
      <c r="AU451" s="24" t="s">
        <v>85</v>
      </c>
      <c r="AY451" s="24" t="s">
        <v>130</v>
      </c>
      <c r="BE451" s="204">
        <f>IF(N451="základní",J451,0)</f>
        <v>0</v>
      </c>
      <c r="BF451" s="204">
        <f>IF(N451="snížená",J451,0)</f>
        <v>0</v>
      </c>
      <c r="BG451" s="204">
        <f>IF(N451="zákl. přenesená",J451,0)</f>
        <v>0</v>
      </c>
      <c r="BH451" s="204">
        <f>IF(N451="sníž. přenesená",J451,0)</f>
        <v>0</v>
      </c>
      <c r="BI451" s="204">
        <f>IF(N451="nulová",J451,0)</f>
        <v>0</v>
      </c>
      <c r="BJ451" s="24" t="s">
        <v>82</v>
      </c>
      <c r="BK451" s="204">
        <f>ROUND(I451*H451,2)</f>
        <v>0</v>
      </c>
      <c r="BL451" s="24" t="s">
        <v>136</v>
      </c>
      <c r="BM451" s="24" t="s">
        <v>573</v>
      </c>
    </row>
    <row r="452" spans="2:65" s="11" customFormat="1">
      <c r="B452" s="205"/>
      <c r="C452" s="206"/>
      <c r="D452" s="207" t="s">
        <v>138</v>
      </c>
      <c r="E452" s="208" t="s">
        <v>21</v>
      </c>
      <c r="F452" s="209" t="s">
        <v>574</v>
      </c>
      <c r="G452" s="206"/>
      <c r="H452" s="210" t="s">
        <v>21</v>
      </c>
      <c r="I452" s="211"/>
      <c r="J452" s="206"/>
      <c r="K452" s="206"/>
      <c r="L452" s="212"/>
      <c r="M452" s="213"/>
      <c r="N452" s="214"/>
      <c r="O452" s="214"/>
      <c r="P452" s="214"/>
      <c r="Q452" s="214"/>
      <c r="R452" s="214"/>
      <c r="S452" s="214"/>
      <c r="T452" s="215"/>
      <c r="AT452" s="216" t="s">
        <v>138</v>
      </c>
      <c r="AU452" s="216" t="s">
        <v>85</v>
      </c>
      <c r="AV452" s="11" t="s">
        <v>82</v>
      </c>
      <c r="AW452" s="11" t="s">
        <v>39</v>
      </c>
      <c r="AX452" s="11" t="s">
        <v>75</v>
      </c>
      <c r="AY452" s="216" t="s">
        <v>130</v>
      </c>
    </row>
    <row r="453" spans="2:65" s="12" customFormat="1">
      <c r="B453" s="217"/>
      <c r="C453" s="218"/>
      <c r="D453" s="219" t="s">
        <v>138</v>
      </c>
      <c r="E453" s="220" t="s">
        <v>21</v>
      </c>
      <c r="F453" s="221" t="s">
        <v>150</v>
      </c>
      <c r="G453" s="218"/>
      <c r="H453" s="222">
        <v>3</v>
      </c>
      <c r="I453" s="223"/>
      <c r="J453" s="218"/>
      <c r="K453" s="218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138</v>
      </c>
      <c r="AU453" s="228" t="s">
        <v>85</v>
      </c>
      <c r="AV453" s="12" t="s">
        <v>85</v>
      </c>
      <c r="AW453" s="12" t="s">
        <v>39</v>
      </c>
      <c r="AX453" s="12" t="s">
        <v>82</v>
      </c>
      <c r="AY453" s="228" t="s">
        <v>130</v>
      </c>
    </row>
    <row r="454" spans="2:65" s="1" customFormat="1" ht="22.5" customHeight="1">
      <c r="B454" s="41"/>
      <c r="C454" s="248" t="s">
        <v>575</v>
      </c>
      <c r="D454" s="248" t="s">
        <v>214</v>
      </c>
      <c r="E454" s="249" t="s">
        <v>576</v>
      </c>
      <c r="F454" s="250" t="s">
        <v>577</v>
      </c>
      <c r="G454" s="251" t="s">
        <v>153</v>
      </c>
      <c r="H454" s="252">
        <v>1</v>
      </c>
      <c r="I454" s="253"/>
      <c r="J454" s="254">
        <f>ROUND(I454*H454,2)</f>
        <v>0</v>
      </c>
      <c r="K454" s="250" t="s">
        <v>21</v>
      </c>
      <c r="L454" s="255"/>
      <c r="M454" s="256" t="s">
        <v>21</v>
      </c>
      <c r="N454" s="257" t="s">
        <v>46</v>
      </c>
      <c r="O454" s="42"/>
      <c r="P454" s="202">
        <f>O454*H454</f>
        <v>0</v>
      </c>
      <c r="Q454" s="202">
        <v>0</v>
      </c>
      <c r="R454" s="202">
        <f>Q454*H454</f>
        <v>0</v>
      </c>
      <c r="S454" s="202">
        <v>0</v>
      </c>
      <c r="T454" s="203">
        <f>S454*H454</f>
        <v>0</v>
      </c>
      <c r="AR454" s="24" t="s">
        <v>578</v>
      </c>
      <c r="AT454" s="24" t="s">
        <v>214</v>
      </c>
      <c r="AU454" s="24" t="s">
        <v>85</v>
      </c>
      <c r="AY454" s="24" t="s">
        <v>130</v>
      </c>
      <c r="BE454" s="204">
        <f>IF(N454="základní",J454,0)</f>
        <v>0</v>
      </c>
      <c r="BF454" s="204">
        <f>IF(N454="snížená",J454,0)</f>
        <v>0</v>
      </c>
      <c r="BG454" s="204">
        <f>IF(N454="zákl. přenesená",J454,0)</f>
        <v>0</v>
      </c>
      <c r="BH454" s="204">
        <f>IF(N454="sníž. přenesená",J454,0)</f>
        <v>0</v>
      </c>
      <c r="BI454" s="204">
        <f>IF(N454="nulová",J454,0)</f>
        <v>0</v>
      </c>
      <c r="BJ454" s="24" t="s">
        <v>82</v>
      </c>
      <c r="BK454" s="204">
        <f>ROUND(I454*H454,2)</f>
        <v>0</v>
      </c>
      <c r="BL454" s="24" t="s">
        <v>503</v>
      </c>
      <c r="BM454" s="24" t="s">
        <v>579</v>
      </c>
    </row>
    <row r="455" spans="2:65" s="11" customFormat="1">
      <c r="B455" s="205"/>
      <c r="C455" s="206"/>
      <c r="D455" s="207" t="s">
        <v>138</v>
      </c>
      <c r="E455" s="208" t="s">
        <v>21</v>
      </c>
      <c r="F455" s="209" t="s">
        <v>580</v>
      </c>
      <c r="G455" s="206"/>
      <c r="H455" s="210" t="s">
        <v>21</v>
      </c>
      <c r="I455" s="211"/>
      <c r="J455" s="206"/>
      <c r="K455" s="206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138</v>
      </c>
      <c r="AU455" s="216" t="s">
        <v>85</v>
      </c>
      <c r="AV455" s="11" t="s">
        <v>82</v>
      </c>
      <c r="AW455" s="11" t="s">
        <v>39</v>
      </c>
      <c r="AX455" s="11" t="s">
        <v>75</v>
      </c>
      <c r="AY455" s="216" t="s">
        <v>130</v>
      </c>
    </row>
    <row r="456" spans="2:65" s="12" customFormat="1">
      <c r="B456" s="217"/>
      <c r="C456" s="218"/>
      <c r="D456" s="219" t="s">
        <v>138</v>
      </c>
      <c r="E456" s="220" t="s">
        <v>21</v>
      </c>
      <c r="F456" s="221" t="s">
        <v>581</v>
      </c>
      <c r="G456" s="218"/>
      <c r="H456" s="222">
        <v>1</v>
      </c>
      <c r="I456" s="223"/>
      <c r="J456" s="218"/>
      <c r="K456" s="218"/>
      <c r="L456" s="224"/>
      <c r="M456" s="225"/>
      <c r="N456" s="226"/>
      <c r="O456" s="226"/>
      <c r="P456" s="226"/>
      <c r="Q456" s="226"/>
      <c r="R456" s="226"/>
      <c r="S456" s="226"/>
      <c r="T456" s="227"/>
      <c r="AT456" s="228" t="s">
        <v>138</v>
      </c>
      <c r="AU456" s="228" t="s">
        <v>85</v>
      </c>
      <c r="AV456" s="12" t="s">
        <v>85</v>
      </c>
      <c r="AW456" s="12" t="s">
        <v>39</v>
      </c>
      <c r="AX456" s="12" t="s">
        <v>82</v>
      </c>
      <c r="AY456" s="228" t="s">
        <v>130</v>
      </c>
    </row>
    <row r="457" spans="2:65" s="1" customFormat="1" ht="22.5" customHeight="1">
      <c r="B457" s="41"/>
      <c r="C457" s="248" t="s">
        <v>582</v>
      </c>
      <c r="D457" s="248" t="s">
        <v>214</v>
      </c>
      <c r="E457" s="249" t="s">
        <v>583</v>
      </c>
      <c r="F457" s="250" t="s">
        <v>584</v>
      </c>
      <c r="G457" s="251" t="s">
        <v>567</v>
      </c>
      <c r="H457" s="252">
        <v>1</v>
      </c>
      <c r="I457" s="253"/>
      <c r="J457" s="254">
        <f>ROUND(I457*H457,2)</f>
        <v>0</v>
      </c>
      <c r="K457" s="250" t="s">
        <v>21</v>
      </c>
      <c r="L457" s="255"/>
      <c r="M457" s="256" t="s">
        <v>21</v>
      </c>
      <c r="N457" s="257" t="s">
        <v>46</v>
      </c>
      <c r="O457" s="42"/>
      <c r="P457" s="202">
        <f>O457*H457</f>
        <v>0</v>
      </c>
      <c r="Q457" s="202">
        <v>0</v>
      </c>
      <c r="R457" s="202">
        <f>Q457*H457</f>
        <v>0</v>
      </c>
      <c r="S457" s="202">
        <v>0</v>
      </c>
      <c r="T457" s="203">
        <f>S457*H457</f>
        <v>0</v>
      </c>
      <c r="AR457" s="24" t="s">
        <v>578</v>
      </c>
      <c r="AT457" s="24" t="s">
        <v>214</v>
      </c>
      <c r="AU457" s="24" t="s">
        <v>85</v>
      </c>
      <c r="AY457" s="24" t="s">
        <v>130</v>
      </c>
      <c r="BE457" s="204">
        <f>IF(N457="základní",J457,0)</f>
        <v>0</v>
      </c>
      <c r="BF457" s="204">
        <f>IF(N457="snížená",J457,0)</f>
        <v>0</v>
      </c>
      <c r="BG457" s="204">
        <f>IF(N457="zákl. přenesená",J457,0)</f>
        <v>0</v>
      </c>
      <c r="BH457" s="204">
        <f>IF(N457="sníž. přenesená",J457,0)</f>
        <v>0</v>
      </c>
      <c r="BI457" s="204">
        <f>IF(N457="nulová",J457,0)</f>
        <v>0</v>
      </c>
      <c r="BJ457" s="24" t="s">
        <v>82</v>
      </c>
      <c r="BK457" s="204">
        <f>ROUND(I457*H457,2)</f>
        <v>0</v>
      </c>
      <c r="BL457" s="24" t="s">
        <v>503</v>
      </c>
      <c r="BM457" s="24" t="s">
        <v>585</v>
      </c>
    </row>
    <row r="458" spans="2:65" s="11" customFormat="1">
      <c r="B458" s="205"/>
      <c r="C458" s="206"/>
      <c r="D458" s="207" t="s">
        <v>138</v>
      </c>
      <c r="E458" s="208" t="s">
        <v>21</v>
      </c>
      <c r="F458" s="209" t="s">
        <v>586</v>
      </c>
      <c r="G458" s="206"/>
      <c r="H458" s="210" t="s">
        <v>21</v>
      </c>
      <c r="I458" s="211"/>
      <c r="J458" s="206"/>
      <c r="K458" s="206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138</v>
      </c>
      <c r="AU458" s="216" t="s">
        <v>85</v>
      </c>
      <c r="AV458" s="11" t="s">
        <v>82</v>
      </c>
      <c r="AW458" s="11" t="s">
        <v>39</v>
      </c>
      <c r="AX458" s="11" t="s">
        <v>75</v>
      </c>
      <c r="AY458" s="216" t="s">
        <v>130</v>
      </c>
    </row>
    <row r="459" spans="2:65" s="12" customFormat="1">
      <c r="B459" s="217"/>
      <c r="C459" s="218"/>
      <c r="D459" s="219" t="s">
        <v>138</v>
      </c>
      <c r="E459" s="220" t="s">
        <v>21</v>
      </c>
      <c r="F459" s="221" t="s">
        <v>82</v>
      </c>
      <c r="G459" s="218"/>
      <c r="H459" s="222">
        <v>1</v>
      </c>
      <c r="I459" s="223"/>
      <c r="J459" s="218"/>
      <c r="K459" s="218"/>
      <c r="L459" s="224"/>
      <c r="M459" s="225"/>
      <c r="N459" s="226"/>
      <c r="O459" s="226"/>
      <c r="P459" s="226"/>
      <c r="Q459" s="226"/>
      <c r="R459" s="226"/>
      <c r="S459" s="226"/>
      <c r="T459" s="227"/>
      <c r="AT459" s="228" t="s">
        <v>138</v>
      </c>
      <c r="AU459" s="228" t="s">
        <v>85</v>
      </c>
      <c r="AV459" s="12" t="s">
        <v>85</v>
      </c>
      <c r="AW459" s="12" t="s">
        <v>39</v>
      </c>
      <c r="AX459" s="12" t="s">
        <v>82</v>
      </c>
      <c r="AY459" s="228" t="s">
        <v>130</v>
      </c>
    </row>
    <row r="460" spans="2:65" s="1" customFormat="1" ht="22.5" customHeight="1">
      <c r="B460" s="41"/>
      <c r="C460" s="248" t="s">
        <v>587</v>
      </c>
      <c r="D460" s="248" t="s">
        <v>214</v>
      </c>
      <c r="E460" s="249" t="s">
        <v>588</v>
      </c>
      <c r="F460" s="250" t="s">
        <v>589</v>
      </c>
      <c r="G460" s="251" t="s">
        <v>567</v>
      </c>
      <c r="H460" s="252">
        <v>1</v>
      </c>
      <c r="I460" s="253"/>
      <c r="J460" s="254">
        <f>ROUND(I460*H460,2)</f>
        <v>0</v>
      </c>
      <c r="K460" s="250" t="s">
        <v>21</v>
      </c>
      <c r="L460" s="255"/>
      <c r="M460" s="256" t="s">
        <v>21</v>
      </c>
      <c r="N460" s="257" t="s">
        <v>46</v>
      </c>
      <c r="O460" s="42"/>
      <c r="P460" s="202">
        <f>O460*H460</f>
        <v>0</v>
      </c>
      <c r="Q460" s="202">
        <v>0</v>
      </c>
      <c r="R460" s="202">
        <f>Q460*H460</f>
        <v>0</v>
      </c>
      <c r="S460" s="202">
        <v>0</v>
      </c>
      <c r="T460" s="203">
        <f>S460*H460</f>
        <v>0</v>
      </c>
      <c r="AR460" s="24" t="s">
        <v>578</v>
      </c>
      <c r="AT460" s="24" t="s">
        <v>214</v>
      </c>
      <c r="AU460" s="24" t="s">
        <v>85</v>
      </c>
      <c r="AY460" s="24" t="s">
        <v>130</v>
      </c>
      <c r="BE460" s="204">
        <f>IF(N460="základní",J460,0)</f>
        <v>0</v>
      </c>
      <c r="BF460" s="204">
        <f>IF(N460="snížená",J460,0)</f>
        <v>0</v>
      </c>
      <c r="BG460" s="204">
        <f>IF(N460="zákl. přenesená",J460,0)</f>
        <v>0</v>
      </c>
      <c r="BH460" s="204">
        <f>IF(N460="sníž. přenesená",J460,0)</f>
        <v>0</v>
      </c>
      <c r="BI460" s="204">
        <f>IF(N460="nulová",J460,0)</f>
        <v>0</v>
      </c>
      <c r="BJ460" s="24" t="s">
        <v>82</v>
      </c>
      <c r="BK460" s="204">
        <f>ROUND(I460*H460,2)</f>
        <v>0</v>
      </c>
      <c r="BL460" s="24" t="s">
        <v>503</v>
      </c>
      <c r="BM460" s="24" t="s">
        <v>590</v>
      </c>
    </row>
    <row r="461" spans="2:65" s="11" customFormat="1">
      <c r="B461" s="205"/>
      <c r="C461" s="206"/>
      <c r="D461" s="207" t="s">
        <v>138</v>
      </c>
      <c r="E461" s="208" t="s">
        <v>21</v>
      </c>
      <c r="F461" s="209" t="s">
        <v>586</v>
      </c>
      <c r="G461" s="206"/>
      <c r="H461" s="210" t="s">
        <v>21</v>
      </c>
      <c r="I461" s="211"/>
      <c r="J461" s="206"/>
      <c r="K461" s="206"/>
      <c r="L461" s="212"/>
      <c r="M461" s="213"/>
      <c r="N461" s="214"/>
      <c r="O461" s="214"/>
      <c r="P461" s="214"/>
      <c r="Q461" s="214"/>
      <c r="R461" s="214"/>
      <c r="S461" s="214"/>
      <c r="T461" s="215"/>
      <c r="AT461" s="216" t="s">
        <v>138</v>
      </c>
      <c r="AU461" s="216" t="s">
        <v>85</v>
      </c>
      <c r="AV461" s="11" t="s">
        <v>82</v>
      </c>
      <c r="AW461" s="11" t="s">
        <v>39</v>
      </c>
      <c r="AX461" s="11" t="s">
        <v>75</v>
      </c>
      <c r="AY461" s="216" t="s">
        <v>130</v>
      </c>
    </row>
    <row r="462" spans="2:65" s="12" customFormat="1">
      <c r="B462" s="217"/>
      <c r="C462" s="218"/>
      <c r="D462" s="219" t="s">
        <v>138</v>
      </c>
      <c r="E462" s="220" t="s">
        <v>21</v>
      </c>
      <c r="F462" s="221" t="s">
        <v>82</v>
      </c>
      <c r="G462" s="218"/>
      <c r="H462" s="222">
        <v>1</v>
      </c>
      <c r="I462" s="223"/>
      <c r="J462" s="218"/>
      <c r="K462" s="218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138</v>
      </c>
      <c r="AU462" s="228" t="s">
        <v>85</v>
      </c>
      <c r="AV462" s="12" t="s">
        <v>85</v>
      </c>
      <c r="AW462" s="12" t="s">
        <v>39</v>
      </c>
      <c r="AX462" s="12" t="s">
        <v>82</v>
      </c>
      <c r="AY462" s="228" t="s">
        <v>130</v>
      </c>
    </row>
    <row r="463" spans="2:65" s="1" customFormat="1" ht="22.5" customHeight="1">
      <c r="B463" s="41"/>
      <c r="C463" s="248" t="s">
        <v>591</v>
      </c>
      <c r="D463" s="248" t="s">
        <v>214</v>
      </c>
      <c r="E463" s="249" t="s">
        <v>592</v>
      </c>
      <c r="F463" s="250" t="s">
        <v>593</v>
      </c>
      <c r="G463" s="251" t="s">
        <v>294</v>
      </c>
      <c r="H463" s="252">
        <v>70</v>
      </c>
      <c r="I463" s="253"/>
      <c r="J463" s="254">
        <f>ROUND(I463*H463,2)</f>
        <v>0</v>
      </c>
      <c r="K463" s="250" t="s">
        <v>21</v>
      </c>
      <c r="L463" s="255"/>
      <c r="M463" s="256" t="s">
        <v>21</v>
      </c>
      <c r="N463" s="257" t="s">
        <v>46</v>
      </c>
      <c r="O463" s="42"/>
      <c r="P463" s="202">
        <f>O463*H463</f>
        <v>0</v>
      </c>
      <c r="Q463" s="202">
        <v>5.1000000000000004E-4</v>
      </c>
      <c r="R463" s="202">
        <f>Q463*H463</f>
        <v>3.5700000000000003E-2</v>
      </c>
      <c r="S463" s="202">
        <v>0</v>
      </c>
      <c r="T463" s="203">
        <f>S463*H463</f>
        <v>0</v>
      </c>
      <c r="AR463" s="24" t="s">
        <v>578</v>
      </c>
      <c r="AT463" s="24" t="s">
        <v>214</v>
      </c>
      <c r="AU463" s="24" t="s">
        <v>85</v>
      </c>
      <c r="AY463" s="24" t="s">
        <v>130</v>
      </c>
      <c r="BE463" s="204">
        <f>IF(N463="základní",J463,0)</f>
        <v>0</v>
      </c>
      <c r="BF463" s="204">
        <f>IF(N463="snížená",J463,0)</f>
        <v>0</v>
      </c>
      <c r="BG463" s="204">
        <f>IF(N463="zákl. přenesená",J463,0)</f>
        <v>0</v>
      </c>
      <c r="BH463" s="204">
        <f>IF(N463="sníž. přenesená",J463,0)</f>
        <v>0</v>
      </c>
      <c r="BI463" s="204">
        <f>IF(N463="nulová",J463,0)</f>
        <v>0</v>
      </c>
      <c r="BJ463" s="24" t="s">
        <v>82</v>
      </c>
      <c r="BK463" s="204">
        <f>ROUND(I463*H463,2)</f>
        <v>0</v>
      </c>
      <c r="BL463" s="24" t="s">
        <v>503</v>
      </c>
      <c r="BM463" s="24" t="s">
        <v>594</v>
      </c>
    </row>
    <row r="464" spans="2:65" s="11" customFormat="1">
      <c r="B464" s="205"/>
      <c r="C464" s="206"/>
      <c r="D464" s="207" t="s">
        <v>138</v>
      </c>
      <c r="E464" s="208" t="s">
        <v>21</v>
      </c>
      <c r="F464" s="209" t="s">
        <v>595</v>
      </c>
      <c r="G464" s="206"/>
      <c r="H464" s="210" t="s">
        <v>21</v>
      </c>
      <c r="I464" s="211"/>
      <c r="J464" s="206"/>
      <c r="K464" s="206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138</v>
      </c>
      <c r="AU464" s="216" t="s">
        <v>85</v>
      </c>
      <c r="AV464" s="11" t="s">
        <v>82</v>
      </c>
      <c r="AW464" s="11" t="s">
        <v>39</v>
      </c>
      <c r="AX464" s="11" t="s">
        <v>75</v>
      </c>
      <c r="AY464" s="216" t="s">
        <v>130</v>
      </c>
    </row>
    <row r="465" spans="2:65" s="12" customFormat="1">
      <c r="B465" s="217"/>
      <c r="C465" s="218"/>
      <c r="D465" s="219" t="s">
        <v>138</v>
      </c>
      <c r="E465" s="220" t="s">
        <v>21</v>
      </c>
      <c r="F465" s="221" t="s">
        <v>529</v>
      </c>
      <c r="G465" s="218"/>
      <c r="H465" s="222">
        <v>70</v>
      </c>
      <c r="I465" s="223"/>
      <c r="J465" s="218"/>
      <c r="K465" s="218"/>
      <c r="L465" s="224"/>
      <c r="M465" s="225"/>
      <c r="N465" s="226"/>
      <c r="O465" s="226"/>
      <c r="P465" s="226"/>
      <c r="Q465" s="226"/>
      <c r="R465" s="226"/>
      <c r="S465" s="226"/>
      <c r="T465" s="227"/>
      <c r="AT465" s="228" t="s">
        <v>138</v>
      </c>
      <c r="AU465" s="228" t="s">
        <v>85</v>
      </c>
      <c r="AV465" s="12" t="s">
        <v>85</v>
      </c>
      <c r="AW465" s="12" t="s">
        <v>39</v>
      </c>
      <c r="AX465" s="12" t="s">
        <v>82</v>
      </c>
      <c r="AY465" s="228" t="s">
        <v>130</v>
      </c>
    </row>
    <row r="466" spans="2:65" s="1" customFormat="1" ht="22.5" customHeight="1">
      <c r="B466" s="41"/>
      <c r="C466" s="248" t="s">
        <v>596</v>
      </c>
      <c r="D466" s="248" t="s">
        <v>214</v>
      </c>
      <c r="E466" s="249" t="s">
        <v>597</v>
      </c>
      <c r="F466" s="250" t="s">
        <v>598</v>
      </c>
      <c r="G466" s="251" t="s">
        <v>599</v>
      </c>
      <c r="H466" s="252">
        <v>10</v>
      </c>
      <c r="I466" s="253"/>
      <c r="J466" s="254">
        <f>ROUND(I466*H466,2)</f>
        <v>0</v>
      </c>
      <c r="K466" s="250" t="s">
        <v>21</v>
      </c>
      <c r="L466" s="255"/>
      <c r="M466" s="256" t="s">
        <v>21</v>
      </c>
      <c r="N466" s="257" t="s">
        <v>46</v>
      </c>
      <c r="O466" s="42"/>
      <c r="P466" s="202">
        <f>O466*H466</f>
        <v>0</v>
      </c>
      <c r="Q466" s="202">
        <v>0</v>
      </c>
      <c r="R466" s="202">
        <f>Q466*H466</f>
        <v>0</v>
      </c>
      <c r="S466" s="202">
        <v>0</v>
      </c>
      <c r="T466" s="203">
        <f>S466*H466</f>
        <v>0</v>
      </c>
      <c r="AR466" s="24" t="s">
        <v>578</v>
      </c>
      <c r="AT466" s="24" t="s">
        <v>214</v>
      </c>
      <c r="AU466" s="24" t="s">
        <v>85</v>
      </c>
      <c r="AY466" s="24" t="s">
        <v>130</v>
      </c>
      <c r="BE466" s="204">
        <f>IF(N466="základní",J466,0)</f>
        <v>0</v>
      </c>
      <c r="BF466" s="204">
        <f>IF(N466="snížená",J466,0)</f>
        <v>0</v>
      </c>
      <c r="BG466" s="204">
        <f>IF(N466="zákl. přenesená",J466,0)</f>
        <v>0</v>
      </c>
      <c r="BH466" s="204">
        <f>IF(N466="sníž. přenesená",J466,0)</f>
        <v>0</v>
      </c>
      <c r="BI466" s="204">
        <f>IF(N466="nulová",J466,0)</f>
        <v>0</v>
      </c>
      <c r="BJ466" s="24" t="s">
        <v>82</v>
      </c>
      <c r="BK466" s="204">
        <f>ROUND(I466*H466,2)</f>
        <v>0</v>
      </c>
      <c r="BL466" s="24" t="s">
        <v>503</v>
      </c>
      <c r="BM466" s="24" t="s">
        <v>600</v>
      </c>
    </row>
    <row r="467" spans="2:65" s="12" customFormat="1">
      <c r="B467" s="217"/>
      <c r="C467" s="218"/>
      <c r="D467" s="219" t="s">
        <v>138</v>
      </c>
      <c r="E467" s="220" t="s">
        <v>21</v>
      </c>
      <c r="F467" s="221" t="s">
        <v>149</v>
      </c>
      <c r="G467" s="218"/>
      <c r="H467" s="222">
        <v>10</v>
      </c>
      <c r="I467" s="223"/>
      <c r="J467" s="218"/>
      <c r="K467" s="218"/>
      <c r="L467" s="224"/>
      <c r="M467" s="225"/>
      <c r="N467" s="226"/>
      <c r="O467" s="226"/>
      <c r="P467" s="226"/>
      <c r="Q467" s="226"/>
      <c r="R467" s="226"/>
      <c r="S467" s="226"/>
      <c r="T467" s="227"/>
      <c r="AT467" s="228" t="s">
        <v>138</v>
      </c>
      <c r="AU467" s="228" t="s">
        <v>85</v>
      </c>
      <c r="AV467" s="12" t="s">
        <v>85</v>
      </c>
      <c r="AW467" s="12" t="s">
        <v>39</v>
      </c>
      <c r="AX467" s="12" t="s">
        <v>82</v>
      </c>
      <c r="AY467" s="228" t="s">
        <v>130</v>
      </c>
    </row>
    <row r="468" spans="2:65" s="1" customFormat="1" ht="22.5" customHeight="1">
      <c r="B468" s="41"/>
      <c r="C468" s="248" t="s">
        <v>601</v>
      </c>
      <c r="D468" s="248" t="s">
        <v>214</v>
      </c>
      <c r="E468" s="249" t="s">
        <v>602</v>
      </c>
      <c r="F468" s="250" t="s">
        <v>603</v>
      </c>
      <c r="G468" s="251" t="s">
        <v>599</v>
      </c>
      <c r="H468" s="252">
        <v>10</v>
      </c>
      <c r="I468" s="253"/>
      <c r="J468" s="254">
        <f>ROUND(I468*H468,2)</f>
        <v>0</v>
      </c>
      <c r="K468" s="250" t="s">
        <v>21</v>
      </c>
      <c r="L468" s="255"/>
      <c r="M468" s="256" t="s">
        <v>21</v>
      </c>
      <c r="N468" s="257" t="s">
        <v>46</v>
      </c>
      <c r="O468" s="42"/>
      <c r="P468" s="202">
        <f>O468*H468</f>
        <v>0</v>
      </c>
      <c r="Q468" s="202">
        <v>0</v>
      </c>
      <c r="R468" s="202">
        <f>Q468*H468</f>
        <v>0</v>
      </c>
      <c r="S468" s="202">
        <v>0</v>
      </c>
      <c r="T468" s="203">
        <f>S468*H468</f>
        <v>0</v>
      </c>
      <c r="AR468" s="24" t="s">
        <v>578</v>
      </c>
      <c r="AT468" s="24" t="s">
        <v>214</v>
      </c>
      <c r="AU468" s="24" t="s">
        <v>85</v>
      </c>
      <c r="AY468" s="24" t="s">
        <v>130</v>
      </c>
      <c r="BE468" s="204">
        <f>IF(N468="základní",J468,0)</f>
        <v>0</v>
      </c>
      <c r="BF468" s="204">
        <f>IF(N468="snížená",J468,0)</f>
        <v>0</v>
      </c>
      <c r="BG468" s="204">
        <f>IF(N468="zákl. přenesená",J468,0)</f>
        <v>0</v>
      </c>
      <c r="BH468" s="204">
        <f>IF(N468="sníž. přenesená",J468,0)</f>
        <v>0</v>
      </c>
      <c r="BI468" s="204">
        <f>IF(N468="nulová",J468,0)</f>
        <v>0</v>
      </c>
      <c r="BJ468" s="24" t="s">
        <v>82</v>
      </c>
      <c r="BK468" s="204">
        <f>ROUND(I468*H468,2)</f>
        <v>0</v>
      </c>
      <c r="BL468" s="24" t="s">
        <v>503</v>
      </c>
      <c r="BM468" s="24" t="s">
        <v>604</v>
      </c>
    </row>
    <row r="469" spans="2:65" s="12" customFormat="1">
      <c r="B469" s="217"/>
      <c r="C469" s="218"/>
      <c r="D469" s="207" t="s">
        <v>138</v>
      </c>
      <c r="E469" s="231" t="s">
        <v>21</v>
      </c>
      <c r="F469" s="232" t="s">
        <v>149</v>
      </c>
      <c r="G469" s="218"/>
      <c r="H469" s="233">
        <v>10</v>
      </c>
      <c r="I469" s="223"/>
      <c r="J469" s="218"/>
      <c r="K469" s="218"/>
      <c r="L469" s="224"/>
      <c r="M469" s="272"/>
      <c r="N469" s="273"/>
      <c r="O469" s="273"/>
      <c r="P469" s="273"/>
      <c r="Q469" s="273"/>
      <c r="R469" s="273"/>
      <c r="S469" s="273"/>
      <c r="T469" s="274"/>
      <c r="AT469" s="228" t="s">
        <v>138</v>
      </c>
      <c r="AU469" s="228" t="s">
        <v>85</v>
      </c>
      <c r="AV469" s="12" t="s">
        <v>85</v>
      </c>
      <c r="AW469" s="12" t="s">
        <v>39</v>
      </c>
      <c r="AX469" s="12" t="s">
        <v>82</v>
      </c>
      <c r="AY469" s="228" t="s">
        <v>130</v>
      </c>
    </row>
    <row r="470" spans="2:65" s="1" customFormat="1" ht="6.95" customHeight="1">
      <c r="B470" s="56"/>
      <c r="C470" s="57"/>
      <c r="D470" s="57"/>
      <c r="E470" s="57"/>
      <c r="F470" s="57"/>
      <c r="G470" s="57"/>
      <c r="H470" s="57"/>
      <c r="I470" s="139"/>
      <c r="J470" s="57"/>
      <c r="K470" s="57"/>
      <c r="L470" s="61"/>
    </row>
  </sheetData>
  <sheetProtection algorithmName="SHA-512" hashValue="UjSHUvbkgicrjeNHdw2C6VMSBFx8uZ06r7cB2zLpSlfTX8taCXvOd8ASfmSc/Za2nF4K/bzTUu4vEInQEjo5GA==" saltValue="XmkRDa9ySxSMmM0ti3bUlw==" spinCount="100000" sheet="1" objects="1" scenarios="1" formatCells="0" formatColumns="0" formatRows="0" sort="0" autoFilter="0"/>
  <autoFilter ref="C85:K469" xr:uid="{00000000-0009-0000-0000-000001000000}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5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11"/>
  <sheetViews>
    <sheetView showGridLines="0" workbookViewId="0">
      <pane ySplit="1" topLeftCell="A89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90</v>
      </c>
      <c r="G1" s="396" t="s">
        <v>91</v>
      </c>
      <c r="H1" s="396"/>
      <c r="I1" s="115"/>
      <c r="J1" s="114" t="s">
        <v>92</v>
      </c>
      <c r="K1" s="113" t="s">
        <v>93</v>
      </c>
      <c r="L1" s="114" t="s">
        <v>94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85</v>
      </c>
    </row>
    <row r="4" spans="1:70" ht="36.950000000000003" customHeight="1">
      <c r="B4" s="28"/>
      <c r="C4" s="29"/>
      <c r="D4" s="30" t="s">
        <v>95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7" t="str">
        <f>'Rekapitulace stavby'!K6</f>
        <v>Zpevněné plochy Dukla č.p.300, Ústí nad Orlicí</v>
      </c>
      <c r="F7" s="398"/>
      <c r="G7" s="398"/>
      <c r="H7" s="398"/>
      <c r="I7" s="117"/>
      <c r="J7" s="29"/>
      <c r="K7" s="31"/>
    </row>
    <row r="8" spans="1:70" s="1" customFormat="1" ht="15">
      <c r="B8" s="41"/>
      <c r="C8" s="42"/>
      <c r="D8" s="37" t="s">
        <v>96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9" t="s">
        <v>605</v>
      </c>
      <c r="F9" s="400"/>
      <c r="G9" s="400"/>
      <c r="H9" s="400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89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7. 3. 2019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29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9" t="s">
        <v>31</v>
      </c>
      <c r="J15" s="35" t="s">
        <v>32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28</v>
      </c>
      <c r="J20" s="35" t="s">
        <v>36</v>
      </c>
      <c r="K20" s="45"/>
    </row>
    <row r="21" spans="2:11" s="1" customFormat="1" ht="18" customHeight="1">
      <c r="B21" s="41"/>
      <c r="C21" s="42"/>
      <c r="D21" s="42"/>
      <c r="E21" s="35" t="s">
        <v>37</v>
      </c>
      <c r="F21" s="42"/>
      <c r="G21" s="42"/>
      <c r="H21" s="42"/>
      <c r="I21" s="119" t="s">
        <v>31</v>
      </c>
      <c r="J21" s="35" t="s">
        <v>38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40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2" t="s">
        <v>21</v>
      </c>
      <c r="F24" s="362"/>
      <c r="G24" s="362"/>
      <c r="H24" s="36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41</v>
      </c>
      <c r="E27" s="42"/>
      <c r="F27" s="42"/>
      <c r="G27" s="42"/>
      <c r="H27" s="42"/>
      <c r="I27" s="118"/>
      <c r="J27" s="128">
        <f>ROUND(J77,2)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43</v>
      </c>
      <c r="G29" s="42"/>
      <c r="H29" s="42"/>
      <c r="I29" s="129" t="s">
        <v>42</v>
      </c>
      <c r="J29" s="46" t="s">
        <v>44</v>
      </c>
      <c r="K29" s="45"/>
    </row>
    <row r="30" spans="2:11" s="1" customFormat="1" ht="14.45" customHeight="1">
      <c r="B30" s="41"/>
      <c r="C30" s="42"/>
      <c r="D30" s="49" t="s">
        <v>45</v>
      </c>
      <c r="E30" s="49" t="s">
        <v>46</v>
      </c>
      <c r="F30" s="130">
        <f>ROUND(SUM(BE77:BE110), 2)</f>
        <v>0</v>
      </c>
      <c r="G30" s="42"/>
      <c r="H30" s="42"/>
      <c r="I30" s="131">
        <v>0.21</v>
      </c>
      <c r="J30" s="130">
        <f>ROUND(ROUND((SUM(BE77:BE110)),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47</v>
      </c>
      <c r="F31" s="130">
        <f>ROUND(SUM(BF77:BF110), 2)</f>
        <v>0</v>
      </c>
      <c r="G31" s="42"/>
      <c r="H31" s="42"/>
      <c r="I31" s="131">
        <v>0.15</v>
      </c>
      <c r="J31" s="130">
        <f>ROUND(ROUND((SUM(BF77:BF110)),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48</v>
      </c>
      <c r="F32" s="130">
        <f>ROUND(SUM(BG77:BG110),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49</v>
      </c>
      <c r="F33" s="130">
        <f>ROUND(SUM(BH77:BH110),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50</v>
      </c>
      <c r="F34" s="130">
        <f>ROUND(SUM(BI77:BI110),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51</v>
      </c>
      <c r="E36" s="79"/>
      <c r="F36" s="79"/>
      <c r="G36" s="134" t="s">
        <v>52</v>
      </c>
      <c r="H36" s="135" t="s">
        <v>53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99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7" t="str">
        <f>E7</f>
        <v>Zpevněné plochy Dukla č.p.300, Ústí nad Orlicí</v>
      </c>
      <c r="F45" s="398"/>
      <c r="G45" s="398"/>
      <c r="H45" s="398"/>
      <c r="I45" s="118"/>
      <c r="J45" s="42"/>
      <c r="K45" s="45"/>
    </row>
    <row r="46" spans="2:11" s="1" customFormat="1" ht="14.45" customHeight="1">
      <c r="B46" s="41"/>
      <c r="C46" s="37" t="s">
        <v>96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9" t="str">
        <f>E9</f>
        <v>03/2019-1 - Vedlejší a ostatní náklady- Zpevněné plochy Dukla č.p.300</v>
      </c>
      <c r="F47" s="400"/>
      <c r="G47" s="400"/>
      <c r="H47" s="400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Ústí nad Orlicí [775274], Hylváty [775339]</v>
      </c>
      <c r="G49" s="42"/>
      <c r="H49" s="42"/>
      <c r="I49" s="119" t="s">
        <v>25</v>
      </c>
      <c r="J49" s="120" t="str">
        <f>IF(J12="","",J12)</f>
        <v>7. 3. 2019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>Město Ústí nad Orlicí</v>
      </c>
      <c r="G51" s="42"/>
      <c r="H51" s="42"/>
      <c r="I51" s="119" t="s">
        <v>35</v>
      </c>
      <c r="J51" s="35" t="str">
        <f>E21</f>
        <v>SELLA&amp;AGRETA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100</v>
      </c>
      <c r="D54" s="132"/>
      <c r="E54" s="132"/>
      <c r="F54" s="132"/>
      <c r="G54" s="132"/>
      <c r="H54" s="132"/>
      <c r="I54" s="145"/>
      <c r="J54" s="146" t="s">
        <v>101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102</v>
      </c>
      <c r="D56" s="42"/>
      <c r="E56" s="42"/>
      <c r="F56" s="42"/>
      <c r="G56" s="42"/>
      <c r="H56" s="42"/>
      <c r="I56" s="118"/>
      <c r="J56" s="128">
        <f>J77</f>
        <v>0</v>
      </c>
      <c r="K56" s="45"/>
      <c r="AU56" s="24" t="s">
        <v>103</v>
      </c>
    </row>
    <row r="57" spans="2:47" s="7" customFormat="1" ht="24.95" customHeight="1">
      <c r="B57" s="149"/>
      <c r="C57" s="150"/>
      <c r="D57" s="151" t="s">
        <v>606</v>
      </c>
      <c r="E57" s="152"/>
      <c r="F57" s="152"/>
      <c r="G57" s="152"/>
      <c r="H57" s="152"/>
      <c r="I57" s="153"/>
      <c r="J57" s="154">
        <f>J78</f>
        <v>0</v>
      </c>
      <c r="K57" s="155"/>
    </row>
    <row r="58" spans="2:47" s="1" customFormat="1" ht="21.75" customHeight="1">
      <c r="B58" s="41"/>
      <c r="C58" s="42"/>
      <c r="D58" s="42"/>
      <c r="E58" s="42"/>
      <c r="F58" s="42"/>
      <c r="G58" s="42"/>
      <c r="H58" s="42"/>
      <c r="I58" s="118"/>
      <c r="J58" s="42"/>
      <c r="K58" s="45"/>
    </row>
    <row r="59" spans="2:47" s="1" customFormat="1" ht="6.95" customHeight="1">
      <c r="B59" s="56"/>
      <c r="C59" s="57"/>
      <c r="D59" s="57"/>
      <c r="E59" s="57"/>
      <c r="F59" s="57"/>
      <c r="G59" s="57"/>
      <c r="H59" s="57"/>
      <c r="I59" s="139"/>
      <c r="J59" s="57"/>
      <c r="K59" s="58"/>
    </row>
    <row r="63" spans="2:47" s="1" customFormat="1" ht="6.95" customHeight="1">
      <c r="B63" s="59"/>
      <c r="C63" s="60"/>
      <c r="D63" s="60"/>
      <c r="E63" s="60"/>
      <c r="F63" s="60"/>
      <c r="G63" s="60"/>
      <c r="H63" s="60"/>
      <c r="I63" s="142"/>
      <c r="J63" s="60"/>
      <c r="K63" s="60"/>
      <c r="L63" s="61"/>
    </row>
    <row r="64" spans="2:47" s="1" customFormat="1" ht="36.950000000000003" customHeight="1">
      <c r="B64" s="41"/>
      <c r="C64" s="62" t="s">
        <v>114</v>
      </c>
      <c r="D64" s="63"/>
      <c r="E64" s="63"/>
      <c r="F64" s="63"/>
      <c r="G64" s="63"/>
      <c r="H64" s="63"/>
      <c r="I64" s="163"/>
      <c r="J64" s="63"/>
      <c r="K64" s="63"/>
      <c r="L64" s="61"/>
    </row>
    <row r="65" spans="2:65" s="1" customFormat="1" ht="6.95" customHeight="1">
      <c r="B65" s="41"/>
      <c r="C65" s="63"/>
      <c r="D65" s="63"/>
      <c r="E65" s="63"/>
      <c r="F65" s="63"/>
      <c r="G65" s="63"/>
      <c r="H65" s="63"/>
      <c r="I65" s="163"/>
      <c r="J65" s="63"/>
      <c r="K65" s="63"/>
      <c r="L65" s="61"/>
    </row>
    <row r="66" spans="2:65" s="1" customFormat="1" ht="14.45" customHeight="1">
      <c r="B66" s="41"/>
      <c r="C66" s="65" t="s">
        <v>18</v>
      </c>
      <c r="D66" s="63"/>
      <c r="E66" s="63"/>
      <c r="F66" s="63"/>
      <c r="G66" s="63"/>
      <c r="H66" s="63"/>
      <c r="I66" s="163"/>
      <c r="J66" s="63"/>
      <c r="K66" s="63"/>
      <c r="L66" s="61"/>
    </row>
    <row r="67" spans="2:65" s="1" customFormat="1" ht="22.5" customHeight="1">
      <c r="B67" s="41"/>
      <c r="C67" s="63"/>
      <c r="D67" s="63"/>
      <c r="E67" s="393" t="str">
        <f>E7</f>
        <v>Zpevněné plochy Dukla č.p.300, Ústí nad Orlicí</v>
      </c>
      <c r="F67" s="394"/>
      <c r="G67" s="394"/>
      <c r="H67" s="394"/>
      <c r="I67" s="163"/>
      <c r="J67" s="63"/>
      <c r="K67" s="63"/>
      <c r="L67" s="61"/>
    </row>
    <row r="68" spans="2:65" s="1" customFormat="1" ht="14.45" customHeight="1">
      <c r="B68" s="41"/>
      <c r="C68" s="65" t="s">
        <v>96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65" s="1" customFormat="1" ht="23.25" customHeight="1">
      <c r="B69" s="41"/>
      <c r="C69" s="63"/>
      <c r="D69" s="63"/>
      <c r="E69" s="380" t="str">
        <f>E9</f>
        <v>03/2019-1 - Vedlejší a ostatní náklady- Zpevněné plochy Dukla č.p.300</v>
      </c>
      <c r="F69" s="395"/>
      <c r="G69" s="395"/>
      <c r="H69" s="395"/>
      <c r="I69" s="163"/>
      <c r="J69" s="63"/>
      <c r="K69" s="63"/>
      <c r="L69" s="61"/>
    </row>
    <row r="70" spans="2:65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65" s="1" customFormat="1" ht="18" customHeight="1">
      <c r="B71" s="41"/>
      <c r="C71" s="65" t="s">
        <v>23</v>
      </c>
      <c r="D71" s="63"/>
      <c r="E71" s="63"/>
      <c r="F71" s="164" t="str">
        <f>F12</f>
        <v>Ústí nad Orlicí [775274], Hylváty [775339]</v>
      </c>
      <c r="G71" s="63"/>
      <c r="H71" s="63"/>
      <c r="I71" s="165" t="s">
        <v>25</v>
      </c>
      <c r="J71" s="73" t="str">
        <f>IF(J12="","",J12)</f>
        <v>7. 3. 2019</v>
      </c>
      <c r="K71" s="63"/>
      <c r="L71" s="61"/>
    </row>
    <row r="72" spans="2:65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65" s="1" customFormat="1" ht="15">
      <c r="B73" s="41"/>
      <c r="C73" s="65" t="s">
        <v>27</v>
      </c>
      <c r="D73" s="63"/>
      <c r="E73" s="63"/>
      <c r="F73" s="164" t="str">
        <f>E15</f>
        <v>Město Ústí nad Orlicí</v>
      </c>
      <c r="G73" s="63"/>
      <c r="H73" s="63"/>
      <c r="I73" s="165" t="s">
        <v>35</v>
      </c>
      <c r="J73" s="164" t="str">
        <f>E21</f>
        <v>SELLA&amp;AGRETA s.r.o.</v>
      </c>
      <c r="K73" s="63"/>
      <c r="L73" s="61"/>
    </row>
    <row r="74" spans="2:65" s="1" customFormat="1" ht="14.45" customHeight="1">
      <c r="B74" s="41"/>
      <c r="C74" s="65" t="s">
        <v>33</v>
      </c>
      <c r="D74" s="63"/>
      <c r="E74" s="63"/>
      <c r="F74" s="164" t="str">
        <f>IF(E18="","",E18)</f>
        <v/>
      </c>
      <c r="G74" s="63"/>
      <c r="H74" s="63"/>
      <c r="I74" s="163"/>
      <c r="J74" s="63"/>
      <c r="K74" s="63"/>
      <c r="L74" s="61"/>
    </row>
    <row r="75" spans="2:65" s="1" customFormat="1" ht="10.3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5" s="9" customFormat="1" ht="29.25" customHeight="1">
      <c r="B76" s="166"/>
      <c r="C76" s="167" t="s">
        <v>115</v>
      </c>
      <c r="D76" s="168" t="s">
        <v>60</v>
      </c>
      <c r="E76" s="168" t="s">
        <v>56</v>
      </c>
      <c r="F76" s="168" t="s">
        <v>116</v>
      </c>
      <c r="G76" s="168" t="s">
        <v>117</v>
      </c>
      <c r="H76" s="168" t="s">
        <v>118</v>
      </c>
      <c r="I76" s="169" t="s">
        <v>119</v>
      </c>
      <c r="J76" s="168" t="s">
        <v>101</v>
      </c>
      <c r="K76" s="170" t="s">
        <v>120</v>
      </c>
      <c r="L76" s="171"/>
      <c r="M76" s="81" t="s">
        <v>121</v>
      </c>
      <c r="N76" s="82" t="s">
        <v>45</v>
      </c>
      <c r="O76" s="82" t="s">
        <v>122</v>
      </c>
      <c r="P76" s="82" t="s">
        <v>123</v>
      </c>
      <c r="Q76" s="82" t="s">
        <v>124</v>
      </c>
      <c r="R76" s="82" t="s">
        <v>125</v>
      </c>
      <c r="S76" s="82" t="s">
        <v>126</v>
      </c>
      <c r="T76" s="83" t="s">
        <v>127</v>
      </c>
    </row>
    <row r="77" spans="2:65" s="1" customFormat="1" ht="29.25" customHeight="1">
      <c r="B77" s="41"/>
      <c r="C77" s="87" t="s">
        <v>102</v>
      </c>
      <c r="D77" s="63"/>
      <c r="E77" s="63"/>
      <c r="F77" s="63"/>
      <c r="G77" s="63"/>
      <c r="H77" s="63"/>
      <c r="I77" s="163"/>
      <c r="J77" s="172">
        <f>BK77</f>
        <v>0</v>
      </c>
      <c r="K77" s="63"/>
      <c r="L77" s="61"/>
      <c r="M77" s="84"/>
      <c r="N77" s="85"/>
      <c r="O77" s="85"/>
      <c r="P77" s="173">
        <f>P78</f>
        <v>0</v>
      </c>
      <c r="Q77" s="85"/>
      <c r="R77" s="173">
        <f>R78</f>
        <v>0</v>
      </c>
      <c r="S77" s="85"/>
      <c r="T77" s="174">
        <f>T78</f>
        <v>0</v>
      </c>
      <c r="AT77" s="24" t="s">
        <v>74</v>
      </c>
      <c r="AU77" s="24" t="s">
        <v>103</v>
      </c>
      <c r="BK77" s="175">
        <f>BK78</f>
        <v>0</v>
      </c>
    </row>
    <row r="78" spans="2:65" s="10" customFormat="1" ht="37.35" customHeight="1">
      <c r="B78" s="176"/>
      <c r="C78" s="177"/>
      <c r="D78" s="190" t="s">
        <v>74</v>
      </c>
      <c r="E78" s="275" t="s">
        <v>607</v>
      </c>
      <c r="F78" s="275" t="s">
        <v>608</v>
      </c>
      <c r="G78" s="177"/>
      <c r="H78" s="177"/>
      <c r="I78" s="180"/>
      <c r="J78" s="276">
        <f>BK78</f>
        <v>0</v>
      </c>
      <c r="K78" s="177"/>
      <c r="L78" s="182"/>
      <c r="M78" s="183"/>
      <c r="N78" s="184"/>
      <c r="O78" s="184"/>
      <c r="P78" s="185">
        <f>SUM(P79:P110)</f>
        <v>0</v>
      </c>
      <c r="Q78" s="184"/>
      <c r="R78" s="185">
        <f>SUM(R79:R110)</f>
        <v>0</v>
      </c>
      <c r="S78" s="184"/>
      <c r="T78" s="186">
        <f>SUM(T79:T110)</f>
        <v>0</v>
      </c>
      <c r="AR78" s="187" t="s">
        <v>169</v>
      </c>
      <c r="AT78" s="188" t="s">
        <v>74</v>
      </c>
      <c r="AU78" s="188" t="s">
        <v>75</v>
      </c>
      <c r="AY78" s="187" t="s">
        <v>130</v>
      </c>
      <c r="BK78" s="189">
        <f>SUM(BK79:BK110)</f>
        <v>0</v>
      </c>
    </row>
    <row r="79" spans="2:65" s="1" customFormat="1" ht="22.5" customHeight="1">
      <c r="B79" s="41"/>
      <c r="C79" s="193" t="s">
        <v>82</v>
      </c>
      <c r="D79" s="193" t="s">
        <v>132</v>
      </c>
      <c r="E79" s="194" t="s">
        <v>609</v>
      </c>
      <c r="F79" s="195" t="s">
        <v>610</v>
      </c>
      <c r="G79" s="196" t="s">
        <v>611</v>
      </c>
      <c r="H79" s="197">
        <v>1</v>
      </c>
      <c r="I79" s="198"/>
      <c r="J79" s="199">
        <f>ROUND(I79*H79,2)</f>
        <v>0</v>
      </c>
      <c r="K79" s="195" t="s">
        <v>144</v>
      </c>
      <c r="L79" s="61"/>
      <c r="M79" s="200" t="s">
        <v>21</v>
      </c>
      <c r="N79" s="201" t="s">
        <v>46</v>
      </c>
      <c r="O79" s="42"/>
      <c r="P79" s="202">
        <f>O79*H79</f>
        <v>0</v>
      </c>
      <c r="Q79" s="202">
        <v>0</v>
      </c>
      <c r="R79" s="202">
        <f>Q79*H79</f>
        <v>0</v>
      </c>
      <c r="S79" s="202">
        <v>0</v>
      </c>
      <c r="T79" s="203">
        <f>S79*H79</f>
        <v>0</v>
      </c>
      <c r="AR79" s="24" t="s">
        <v>612</v>
      </c>
      <c r="AT79" s="24" t="s">
        <v>132</v>
      </c>
      <c r="AU79" s="24" t="s">
        <v>82</v>
      </c>
      <c r="AY79" s="24" t="s">
        <v>130</v>
      </c>
      <c r="BE79" s="204">
        <f>IF(N79="základní",J79,0)</f>
        <v>0</v>
      </c>
      <c r="BF79" s="204">
        <f>IF(N79="snížená",J79,0)</f>
        <v>0</v>
      </c>
      <c r="BG79" s="204">
        <f>IF(N79="zákl. přenesená",J79,0)</f>
        <v>0</v>
      </c>
      <c r="BH79" s="204">
        <f>IF(N79="sníž. přenesená",J79,0)</f>
        <v>0</v>
      </c>
      <c r="BI79" s="204">
        <f>IF(N79="nulová",J79,0)</f>
        <v>0</v>
      </c>
      <c r="BJ79" s="24" t="s">
        <v>82</v>
      </c>
      <c r="BK79" s="204">
        <f>ROUND(I79*H79,2)</f>
        <v>0</v>
      </c>
      <c r="BL79" s="24" t="s">
        <v>612</v>
      </c>
      <c r="BM79" s="24" t="s">
        <v>613</v>
      </c>
    </row>
    <row r="80" spans="2:65" s="11" customFormat="1">
      <c r="B80" s="205"/>
      <c r="C80" s="206"/>
      <c r="D80" s="207" t="s">
        <v>138</v>
      </c>
      <c r="E80" s="208" t="s">
        <v>21</v>
      </c>
      <c r="F80" s="209" t="s">
        <v>614</v>
      </c>
      <c r="G80" s="206"/>
      <c r="H80" s="210" t="s">
        <v>21</v>
      </c>
      <c r="I80" s="211"/>
      <c r="J80" s="206"/>
      <c r="K80" s="206"/>
      <c r="L80" s="212"/>
      <c r="M80" s="213"/>
      <c r="N80" s="214"/>
      <c r="O80" s="214"/>
      <c r="P80" s="214"/>
      <c r="Q80" s="214"/>
      <c r="R80" s="214"/>
      <c r="S80" s="214"/>
      <c r="T80" s="215"/>
      <c r="AT80" s="216" t="s">
        <v>138</v>
      </c>
      <c r="AU80" s="216" t="s">
        <v>82</v>
      </c>
      <c r="AV80" s="11" t="s">
        <v>82</v>
      </c>
      <c r="AW80" s="11" t="s">
        <v>39</v>
      </c>
      <c r="AX80" s="11" t="s">
        <v>75</v>
      </c>
      <c r="AY80" s="216" t="s">
        <v>130</v>
      </c>
    </row>
    <row r="81" spans="2:65" s="12" customFormat="1">
      <c r="B81" s="217"/>
      <c r="C81" s="218"/>
      <c r="D81" s="219" t="s">
        <v>138</v>
      </c>
      <c r="E81" s="220" t="s">
        <v>21</v>
      </c>
      <c r="F81" s="221" t="s">
        <v>82</v>
      </c>
      <c r="G81" s="218"/>
      <c r="H81" s="222">
        <v>1</v>
      </c>
      <c r="I81" s="223"/>
      <c r="J81" s="218"/>
      <c r="K81" s="218"/>
      <c r="L81" s="224"/>
      <c r="M81" s="225"/>
      <c r="N81" s="226"/>
      <c r="O81" s="226"/>
      <c r="P81" s="226"/>
      <c r="Q81" s="226"/>
      <c r="R81" s="226"/>
      <c r="S81" s="226"/>
      <c r="T81" s="227"/>
      <c r="AT81" s="228" t="s">
        <v>138</v>
      </c>
      <c r="AU81" s="228" t="s">
        <v>82</v>
      </c>
      <c r="AV81" s="12" t="s">
        <v>85</v>
      </c>
      <c r="AW81" s="12" t="s">
        <v>39</v>
      </c>
      <c r="AX81" s="12" t="s">
        <v>82</v>
      </c>
      <c r="AY81" s="228" t="s">
        <v>130</v>
      </c>
    </row>
    <row r="82" spans="2:65" s="1" customFormat="1" ht="22.5" customHeight="1">
      <c r="B82" s="41"/>
      <c r="C82" s="193" t="s">
        <v>85</v>
      </c>
      <c r="D82" s="193" t="s">
        <v>132</v>
      </c>
      <c r="E82" s="194" t="s">
        <v>615</v>
      </c>
      <c r="F82" s="195" t="s">
        <v>616</v>
      </c>
      <c r="G82" s="196" t="s">
        <v>611</v>
      </c>
      <c r="H82" s="197">
        <v>1</v>
      </c>
      <c r="I82" s="198"/>
      <c r="J82" s="199">
        <f>ROUND(I82*H82,2)</f>
        <v>0</v>
      </c>
      <c r="K82" s="195" t="s">
        <v>144</v>
      </c>
      <c r="L82" s="61"/>
      <c r="M82" s="200" t="s">
        <v>21</v>
      </c>
      <c r="N82" s="201" t="s">
        <v>46</v>
      </c>
      <c r="O82" s="42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AR82" s="24" t="s">
        <v>612</v>
      </c>
      <c r="AT82" s="24" t="s">
        <v>132</v>
      </c>
      <c r="AU82" s="24" t="s">
        <v>82</v>
      </c>
      <c r="AY82" s="24" t="s">
        <v>130</v>
      </c>
      <c r="BE82" s="204">
        <f>IF(N82="základní",J82,0)</f>
        <v>0</v>
      </c>
      <c r="BF82" s="204">
        <f>IF(N82="snížená",J82,0)</f>
        <v>0</v>
      </c>
      <c r="BG82" s="204">
        <f>IF(N82="zákl. přenesená",J82,0)</f>
        <v>0</v>
      </c>
      <c r="BH82" s="204">
        <f>IF(N82="sníž. přenesená",J82,0)</f>
        <v>0</v>
      </c>
      <c r="BI82" s="204">
        <f>IF(N82="nulová",J82,0)</f>
        <v>0</v>
      </c>
      <c r="BJ82" s="24" t="s">
        <v>82</v>
      </c>
      <c r="BK82" s="204">
        <f>ROUND(I82*H82,2)</f>
        <v>0</v>
      </c>
      <c r="BL82" s="24" t="s">
        <v>612</v>
      </c>
      <c r="BM82" s="24" t="s">
        <v>617</v>
      </c>
    </row>
    <row r="83" spans="2:65" s="11" customFormat="1">
      <c r="B83" s="205"/>
      <c r="C83" s="206"/>
      <c r="D83" s="207" t="s">
        <v>138</v>
      </c>
      <c r="E83" s="208" t="s">
        <v>21</v>
      </c>
      <c r="F83" s="209" t="s">
        <v>618</v>
      </c>
      <c r="G83" s="206"/>
      <c r="H83" s="210" t="s">
        <v>21</v>
      </c>
      <c r="I83" s="211"/>
      <c r="J83" s="206"/>
      <c r="K83" s="206"/>
      <c r="L83" s="212"/>
      <c r="M83" s="213"/>
      <c r="N83" s="214"/>
      <c r="O83" s="214"/>
      <c r="P83" s="214"/>
      <c r="Q83" s="214"/>
      <c r="R83" s="214"/>
      <c r="S83" s="214"/>
      <c r="T83" s="215"/>
      <c r="AT83" s="216" t="s">
        <v>138</v>
      </c>
      <c r="AU83" s="216" t="s">
        <v>82</v>
      </c>
      <c r="AV83" s="11" t="s">
        <v>82</v>
      </c>
      <c r="AW83" s="11" t="s">
        <v>39</v>
      </c>
      <c r="AX83" s="11" t="s">
        <v>75</v>
      </c>
      <c r="AY83" s="216" t="s">
        <v>130</v>
      </c>
    </row>
    <row r="84" spans="2:65" s="12" customFormat="1">
      <c r="B84" s="217"/>
      <c r="C84" s="218"/>
      <c r="D84" s="219" t="s">
        <v>138</v>
      </c>
      <c r="E84" s="220" t="s">
        <v>21</v>
      </c>
      <c r="F84" s="221" t="s">
        <v>82</v>
      </c>
      <c r="G84" s="218"/>
      <c r="H84" s="222">
        <v>1</v>
      </c>
      <c r="I84" s="223"/>
      <c r="J84" s="218"/>
      <c r="K84" s="218"/>
      <c r="L84" s="224"/>
      <c r="M84" s="225"/>
      <c r="N84" s="226"/>
      <c r="O84" s="226"/>
      <c r="P84" s="226"/>
      <c r="Q84" s="226"/>
      <c r="R84" s="226"/>
      <c r="S84" s="226"/>
      <c r="T84" s="227"/>
      <c r="AT84" s="228" t="s">
        <v>138</v>
      </c>
      <c r="AU84" s="228" t="s">
        <v>82</v>
      </c>
      <c r="AV84" s="12" t="s">
        <v>85</v>
      </c>
      <c r="AW84" s="12" t="s">
        <v>39</v>
      </c>
      <c r="AX84" s="12" t="s">
        <v>82</v>
      </c>
      <c r="AY84" s="228" t="s">
        <v>130</v>
      </c>
    </row>
    <row r="85" spans="2:65" s="1" customFormat="1" ht="22.5" customHeight="1">
      <c r="B85" s="41"/>
      <c r="C85" s="193" t="s">
        <v>150</v>
      </c>
      <c r="D85" s="193" t="s">
        <v>132</v>
      </c>
      <c r="E85" s="194" t="s">
        <v>619</v>
      </c>
      <c r="F85" s="195" t="s">
        <v>620</v>
      </c>
      <c r="G85" s="196" t="s">
        <v>611</v>
      </c>
      <c r="H85" s="197">
        <v>1</v>
      </c>
      <c r="I85" s="198"/>
      <c r="J85" s="199">
        <f>ROUND(I85*H85,2)</f>
        <v>0</v>
      </c>
      <c r="K85" s="195" t="s">
        <v>144</v>
      </c>
      <c r="L85" s="61"/>
      <c r="M85" s="200" t="s">
        <v>21</v>
      </c>
      <c r="N85" s="201" t="s">
        <v>46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AR85" s="24" t="s">
        <v>612</v>
      </c>
      <c r="AT85" s="24" t="s">
        <v>132</v>
      </c>
      <c r="AU85" s="24" t="s">
        <v>82</v>
      </c>
      <c r="AY85" s="24" t="s">
        <v>130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82</v>
      </c>
      <c r="BK85" s="204">
        <f>ROUND(I85*H85,2)</f>
        <v>0</v>
      </c>
      <c r="BL85" s="24" t="s">
        <v>612</v>
      </c>
      <c r="BM85" s="24" t="s">
        <v>621</v>
      </c>
    </row>
    <row r="86" spans="2:65" s="11" customFormat="1" ht="27">
      <c r="B86" s="205"/>
      <c r="C86" s="206"/>
      <c r="D86" s="207" t="s">
        <v>138</v>
      </c>
      <c r="E86" s="208" t="s">
        <v>21</v>
      </c>
      <c r="F86" s="209" t="s">
        <v>622</v>
      </c>
      <c r="G86" s="206"/>
      <c r="H86" s="210" t="s">
        <v>21</v>
      </c>
      <c r="I86" s="211"/>
      <c r="J86" s="206"/>
      <c r="K86" s="206"/>
      <c r="L86" s="212"/>
      <c r="M86" s="213"/>
      <c r="N86" s="214"/>
      <c r="O86" s="214"/>
      <c r="P86" s="214"/>
      <c r="Q86" s="214"/>
      <c r="R86" s="214"/>
      <c r="S86" s="214"/>
      <c r="T86" s="215"/>
      <c r="AT86" s="216" t="s">
        <v>138</v>
      </c>
      <c r="AU86" s="216" t="s">
        <v>82</v>
      </c>
      <c r="AV86" s="11" t="s">
        <v>82</v>
      </c>
      <c r="AW86" s="11" t="s">
        <v>39</v>
      </c>
      <c r="AX86" s="11" t="s">
        <v>75</v>
      </c>
      <c r="AY86" s="216" t="s">
        <v>130</v>
      </c>
    </row>
    <row r="87" spans="2:65" s="11" customFormat="1">
      <c r="B87" s="205"/>
      <c r="C87" s="206"/>
      <c r="D87" s="207" t="s">
        <v>138</v>
      </c>
      <c r="E87" s="208" t="s">
        <v>21</v>
      </c>
      <c r="F87" s="209" t="s">
        <v>623</v>
      </c>
      <c r="G87" s="206"/>
      <c r="H87" s="210" t="s">
        <v>21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138</v>
      </c>
      <c r="AU87" s="216" t="s">
        <v>82</v>
      </c>
      <c r="AV87" s="11" t="s">
        <v>82</v>
      </c>
      <c r="AW87" s="11" t="s">
        <v>39</v>
      </c>
      <c r="AX87" s="11" t="s">
        <v>75</v>
      </c>
      <c r="AY87" s="216" t="s">
        <v>130</v>
      </c>
    </row>
    <row r="88" spans="2:65" s="11" customFormat="1">
      <c r="B88" s="205"/>
      <c r="C88" s="206"/>
      <c r="D88" s="207" t="s">
        <v>138</v>
      </c>
      <c r="E88" s="208" t="s">
        <v>21</v>
      </c>
      <c r="F88" s="209" t="s">
        <v>624</v>
      </c>
      <c r="G88" s="206"/>
      <c r="H88" s="210" t="s">
        <v>21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138</v>
      </c>
      <c r="AU88" s="216" t="s">
        <v>82</v>
      </c>
      <c r="AV88" s="11" t="s">
        <v>82</v>
      </c>
      <c r="AW88" s="11" t="s">
        <v>39</v>
      </c>
      <c r="AX88" s="11" t="s">
        <v>75</v>
      </c>
      <c r="AY88" s="216" t="s">
        <v>130</v>
      </c>
    </row>
    <row r="89" spans="2:65" s="12" customFormat="1">
      <c r="B89" s="217"/>
      <c r="C89" s="218"/>
      <c r="D89" s="219" t="s">
        <v>138</v>
      </c>
      <c r="E89" s="220" t="s">
        <v>21</v>
      </c>
      <c r="F89" s="221" t="s">
        <v>82</v>
      </c>
      <c r="G89" s="218"/>
      <c r="H89" s="222">
        <v>1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138</v>
      </c>
      <c r="AU89" s="228" t="s">
        <v>82</v>
      </c>
      <c r="AV89" s="12" t="s">
        <v>85</v>
      </c>
      <c r="AW89" s="12" t="s">
        <v>39</v>
      </c>
      <c r="AX89" s="12" t="s">
        <v>82</v>
      </c>
      <c r="AY89" s="228" t="s">
        <v>130</v>
      </c>
    </row>
    <row r="90" spans="2:65" s="1" customFormat="1" ht="22.5" customHeight="1">
      <c r="B90" s="41"/>
      <c r="C90" s="193" t="s">
        <v>136</v>
      </c>
      <c r="D90" s="193" t="s">
        <v>132</v>
      </c>
      <c r="E90" s="194" t="s">
        <v>625</v>
      </c>
      <c r="F90" s="195" t="s">
        <v>626</v>
      </c>
      <c r="G90" s="196" t="s">
        <v>611</v>
      </c>
      <c r="H90" s="197">
        <v>1</v>
      </c>
      <c r="I90" s="198"/>
      <c r="J90" s="199">
        <f>ROUND(I90*H90,2)</f>
        <v>0</v>
      </c>
      <c r="K90" s="195" t="s">
        <v>144</v>
      </c>
      <c r="L90" s="61"/>
      <c r="M90" s="200" t="s">
        <v>21</v>
      </c>
      <c r="N90" s="201" t="s">
        <v>46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612</v>
      </c>
      <c r="AT90" s="24" t="s">
        <v>132</v>
      </c>
      <c r="AU90" s="24" t="s">
        <v>82</v>
      </c>
      <c r="AY90" s="24" t="s">
        <v>130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82</v>
      </c>
      <c r="BK90" s="204">
        <f>ROUND(I90*H90,2)</f>
        <v>0</v>
      </c>
      <c r="BL90" s="24" t="s">
        <v>612</v>
      </c>
      <c r="BM90" s="24" t="s">
        <v>627</v>
      </c>
    </row>
    <row r="91" spans="2:65" s="11" customFormat="1">
      <c r="B91" s="205"/>
      <c r="C91" s="206"/>
      <c r="D91" s="207" t="s">
        <v>138</v>
      </c>
      <c r="E91" s="208" t="s">
        <v>21</v>
      </c>
      <c r="F91" s="209" t="s">
        <v>628</v>
      </c>
      <c r="G91" s="206"/>
      <c r="H91" s="210" t="s">
        <v>21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138</v>
      </c>
      <c r="AU91" s="216" t="s">
        <v>82</v>
      </c>
      <c r="AV91" s="11" t="s">
        <v>82</v>
      </c>
      <c r="AW91" s="11" t="s">
        <v>39</v>
      </c>
      <c r="AX91" s="11" t="s">
        <v>75</v>
      </c>
      <c r="AY91" s="216" t="s">
        <v>130</v>
      </c>
    </row>
    <row r="92" spans="2:65" s="12" customFormat="1">
      <c r="B92" s="217"/>
      <c r="C92" s="218"/>
      <c r="D92" s="219" t="s">
        <v>138</v>
      </c>
      <c r="E92" s="220" t="s">
        <v>21</v>
      </c>
      <c r="F92" s="221" t="s">
        <v>82</v>
      </c>
      <c r="G92" s="218"/>
      <c r="H92" s="222">
        <v>1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138</v>
      </c>
      <c r="AU92" s="228" t="s">
        <v>82</v>
      </c>
      <c r="AV92" s="12" t="s">
        <v>85</v>
      </c>
      <c r="AW92" s="12" t="s">
        <v>39</v>
      </c>
      <c r="AX92" s="12" t="s">
        <v>82</v>
      </c>
      <c r="AY92" s="228" t="s">
        <v>130</v>
      </c>
    </row>
    <row r="93" spans="2:65" s="1" customFormat="1" ht="22.5" customHeight="1">
      <c r="B93" s="41"/>
      <c r="C93" s="193" t="s">
        <v>169</v>
      </c>
      <c r="D93" s="193" t="s">
        <v>132</v>
      </c>
      <c r="E93" s="194" t="s">
        <v>629</v>
      </c>
      <c r="F93" s="195" t="s">
        <v>630</v>
      </c>
      <c r="G93" s="196" t="s">
        <v>611</v>
      </c>
      <c r="H93" s="197">
        <v>1</v>
      </c>
      <c r="I93" s="198"/>
      <c r="J93" s="199">
        <f>ROUND(I93*H93,2)</f>
        <v>0</v>
      </c>
      <c r="K93" s="195" t="s">
        <v>144</v>
      </c>
      <c r="L93" s="61"/>
      <c r="M93" s="200" t="s">
        <v>21</v>
      </c>
      <c r="N93" s="201" t="s">
        <v>46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612</v>
      </c>
      <c r="AT93" s="24" t="s">
        <v>132</v>
      </c>
      <c r="AU93" s="24" t="s">
        <v>82</v>
      </c>
      <c r="AY93" s="24" t="s">
        <v>130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82</v>
      </c>
      <c r="BK93" s="204">
        <f>ROUND(I93*H93,2)</f>
        <v>0</v>
      </c>
      <c r="BL93" s="24" t="s">
        <v>612</v>
      </c>
      <c r="BM93" s="24" t="s">
        <v>631</v>
      </c>
    </row>
    <row r="94" spans="2:65" s="11" customFormat="1" ht="27">
      <c r="B94" s="205"/>
      <c r="C94" s="206"/>
      <c r="D94" s="207" t="s">
        <v>138</v>
      </c>
      <c r="E94" s="208" t="s">
        <v>21</v>
      </c>
      <c r="F94" s="209" t="s">
        <v>632</v>
      </c>
      <c r="G94" s="206"/>
      <c r="H94" s="210" t="s">
        <v>21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138</v>
      </c>
      <c r="AU94" s="216" t="s">
        <v>82</v>
      </c>
      <c r="AV94" s="11" t="s">
        <v>82</v>
      </c>
      <c r="AW94" s="11" t="s">
        <v>39</v>
      </c>
      <c r="AX94" s="11" t="s">
        <v>75</v>
      </c>
      <c r="AY94" s="216" t="s">
        <v>130</v>
      </c>
    </row>
    <row r="95" spans="2:65" s="11" customFormat="1">
      <c r="B95" s="205"/>
      <c r="C95" s="206"/>
      <c r="D95" s="207" t="s">
        <v>138</v>
      </c>
      <c r="E95" s="208" t="s">
        <v>21</v>
      </c>
      <c r="F95" s="209" t="s">
        <v>633</v>
      </c>
      <c r="G95" s="206"/>
      <c r="H95" s="210" t="s">
        <v>21</v>
      </c>
      <c r="I95" s="211"/>
      <c r="J95" s="206"/>
      <c r="K95" s="206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138</v>
      </c>
      <c r="AU95" s="216" t="s">
        <v>82</v>
      </c>
      <c r="AV95" s="11" t="s">
        <v>82</v>
      </c>
      <c r="AW95" s="11" t="s">
        <v>39</v>
      </c>
      <c r="AX95" s="11" t="s">
        <v>75</v>
      </c>
      <c r="AY95" s="216" t="s">
        <v>130</v>
      </c>
    </row>
    <row r="96" spans="2:65" s="11" customFormat="1">
      <c r="B96" s="205"/>
      <c r="C96" s="206"/>
      <c r="D96" s="207" t="s">
        <v>138</v>
      </c>
      <c r="E96" s="208" t="s">
        <v>21</v>
      </c>
      <c r="F96" s="209" t="s">
        <v>634</v>
      </c>
      <c r="G96" s="206"/>
      <c r="H96" s="210" t="s">
        <v>21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138</v>
      </c>
      <c r="AU96" s="216" t="s">
        <v>82</v>
      </c>
      <c r="AV96" s="11" t="s">
        <v>82</v>
      </c>
      <c r="AW96" s="11" t="s">
        <v>39</v>
      </c>
      <c r="AX96" s="11" t="s">
        <v>75</v>
      </c>
      <c r="AY96" s="216" t="s">
        <v>130</v>
      </c>
    </row>
    <row r="97" spans="2:65" s="12" customFormat="1">
      <c r="B97" s="217"/>
      <c r="C97" s="218"/>
      <c r="D97" s="219" t="s">
        <v>138</v>
      </c>
      <c r="E97" s="220" t="s">
        <v>21</v>
      </c>
      <c r="F97" s="221" t="s">
        <v>82</v>
      </c>
      <c r="G97" s="218"/>
      <c r="H97" s="222">
        <v>1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138</v>
      </c>
      <c r="AU97" s="228" t="s">
        <v>82</v>
      </c>
      <c r="AV97" s="12" t="s">
        <v>85</v>
      </c>
      <c r="AW97" s="12" t="s">
        <v>39</v>
      </c>
      <c r="AX97" s="12" t="s">
        <v>82</v>
      </c>
      <c r="AY97" s="228" t="s">
        <v>130</v>
      </c>
    </row>
    <row r="98" spans="2:65" s="1" customFormat="1" ht="22.5" customHeight="1">
      <c r="B98" s="41"/>
      <c r="C98" s="193" t="s">
        <v>173</v>
      </c>
      <c r="D98" s="193" t="s">
        <v>132</v>
      </c>
      <c r="E98" s="194" t="s">
        <v>635</v>
      </c>
      <c r="F98" s="195" t="s">
        <v>636</v>
      </c>
      <c r="G98" s="196" t="s">
        <v>611</v>
      </c>
      <c r="H98" s="197">
        <v>1</v>
      </c>
      <c r="I98" s="198"/>
      <c r="J98" s="199">
        <f>ROUND(I98*H98,2)</f>
        <v>0</v>
      </c>
      <c r="K98" s="195" t="s">
        <v>144</v>
      </c>
      <c r="L98" s="61"/>
      <c r="M98" s="200" t="s">
        <v>21</v>
      </c>
      <c r="N98" s="201" t="s">
        <v>46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612</v>
      </c>
      <c r="AT98" s="24" t="s">
        <v>132</v>
      </c>
      <c r="AU98" s="24" t="s">
        <v>82</v>
      </c>
      <c r="AY98" s="24" t="s">
        <v>130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82</v>
      </c>
      <c r="BK98" s="204">
        <f>ROUND(I98*H98,2)</f>
        <v>0</v>
      </c>
      <c r="BL98" s="24" t="s">
        <v>612</v>
      </c>
      <c r="BM98" s="24" t="s">
        <v>637</v>
      </c>
    </row>
    <row r="99" spans="2:65" s="11" customFormat="1" ht="27">
      <c r="B99" s="205"/>
      <c r="C99" s="206"/>
      <c r="D99" s="207" t="s">
        <v>138</v>
      </c>
      <c r="E99" s="208" t="s">
        <v>21</v>
      </c>
      <c r="F99" s="209" t="s">
        <v>638</v>
      </c>
      <c r="G99" s="206"/>
      <c r="H99" s="210" t="s">
        <v>21</v>
      </c>
      <c r="I99" s="211"/>
      <c r="J99" s="206"/>
      <c r="K99" s="206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138</v>
      </c>
      <c r="AU99" s="216" t="s">
        <v>82</v>
      </c>
      <c r="AV99" s="11" t="s">
        <v>82</v>
      </c>
      <c r="AW99" s="11" t="s">
        <v>39</v>
      </c>
      <c r="AX99" s="11" t="s">
        <v>75</v>
      </c>
      <c r="AY99" s="216" t="s">
        <v>130</v>
      </c>
    </row>
    <row r="100" spans="2:65" s="11" customFormat="1">
      <c r="B100" s="205"/>
      <c r="C100" s="206"/>
      <c r="D100" s="207" t="s">
        <v>138</v>
      </c>
      <c r="E100" s="208" t="s">
        <v>21</v>
      </c>
      <c r="F100" s="209" t="s">
        <v>639</v>
      </c>
      <c r="G100" s="206"/>
      <c r="H100" s="210" t="s">
        <v>21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138</v>
      </c>
      <c r="AU100" s="216" t="s">
        <v>82</v>
      </c>
      <c r="AV100" s="11" t="s">
        <v>82</v>
      </c>
      <c r="AW100" s="11" t="s">
        <v>39</v>
      </c>
      <c r="AX100" s="11" t="s">
        <v>75</v>
      </c>
      <c r="AY100" s="216" t="s">
        <v>130</v>
      </c>
    </row>
    <row r="101" spans="2:65" s="12" customFormat="1">
      <c r="B101" s="217"/>
      <c r="C101" s="218"/>
      <c r="D101" s="219" t="s">
        <v>138</v>
      </c>
      <c r="E101" s="220" t="s">
        <v>21</v>
      </c>
      <c r="F101" s="221" t="s">
        <v>82</v>
      </c>
      <c r="G101" s="218"/>
      <c r="H101" s="222">
        <v>1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138</v>
      </c>
      <c r="AU101" s="228" t="s">
        <v>82</v>
      </c>
      <c r="AV101" s="12" t="s">
        <v>85</v>
      </c>
      <c r="AW101" s="12" t="s">
        <v>39</v>
      </c>
      <c r="AX101" s="12" t="s">
        <v>82</v>
      </c>
      <c r="AY101" s="228" t="s">
        <v>130</v>
      </c>
    </row>
    <row r="102" spans="2:65" s="1" customFormat="1" ht="22.5" customHeight="1">
      <c r="B102" s="41"/>
      <c r="C102" s="193" t="s">
        <v>181</v>
      </c>
      <c r="D102" s="193" t="s">
        <v>132</v>
      </c>
      <c r="E102" s="194" t="s">
        <v>640</v>
      </c>
      <c r="F102" s="195" t="s">
        <v>641</v>
      </c>
      <c r="G102" s="196" t="s">
        <v>611</v>
      </c>
      <c r="H102" s="197">
        <v>1</v>
      </c>
      <c r="I102" s="198"/>
      <c r="J102" s="199">
        <f>ROUND(I102*H102,2)</f>
        <v>0</v>
      </c>
      <c r="K102" s="195" t="s">
        <v>144</v>
      </c>
      <c r="L102" s="61"/>
      <c r="M102" s="200" t="s">
        <v>21</v>
      </c>
      <c r="N102" s="201" t="s">
        <v>46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612</v>
      </c>
      <c r="AT102" s="24" t="s">
        <v>132</v>
      </c>
      <c r="AU102" s="24" t="s">
        <v>82</v>
      </c>
      <c r="AY102" s="24" t="s">
        <v>130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82</v>
      </c>
      <c r="BK102" s="204">
        <f>ROUND(I102*H102,2)</f>
        <v>0</v>
      </c>
      <c r="BL102" s="24" t="s">
        <v>612</v>
      </c>
      <c r="BM102" s="24" t="s">
        <v>642</v>
      </c>
    </row>
    <row r="103" spans="2:65" s="11" customFormat="1" ht="27">
      <c r="B103" s="205"/>
      <c r="C103" s="206"/>
      <c r="D103" s="207" t="s">
        <v>138</v>
      </c>
      <c r="E103" s="208" t="s">
        <v>21</v>
      </c>
      <c r="F103" s="209" t="s">
        <v>643</v>
      </c>
      <c r="G103" s="206"/>
      <c r="H103" s="210" t="s">
        <v>21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138</v>
      </c>
      <c r="AU103" s="216" t="s">
        <v>82</v>
      </c>
      <c r="AV103" s="11" t="s">
        <v>82</v>
      </c>
      <c r="AW103" s="11" t="s">
        <v>39</v>
      </c>
      <c r="AX103" s="11" t="s">
        <v>75</v>
      </c>
      <c r="AY103" s="216" t="s">
        <v>130</v>
      </c>
    </row>
    <row r="104" spans="2:65" s="11" customFormat="1" ht="27">
      <c r="B104" s="205"/>
      <c r="C104" s="206"/>
      <c r="D104" s="207" t="s">
        <v>138</v>
      </c>
      <c r="E104" s="208" t="s">
        <v>21</v>
      </c>
      <c r="F104" s="209" t="s">
        <v>644</v>
      </c>
      <c r="G104" s="206"/>
      <c r="H104" s="210" t="s">
        <v>21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138</v>
      </c>
      <c r="AU104" s="216" t="s">
        <v>82</v>
      </c>
      <c r="AV104" s="11" t="s">
        <v>82</v>
      </c>
      <c r="AW104" s="11" t="s">
        <v>39</v>
      </c>
      <c r="AX104" s="11" t="s">
        <v>75</v>
      </c>
      <c r="AY104" s="216" t="s">
        <v>130</v>
      </c>
    </row>
    <row r="105" spans="2:65" s="11" customFormat="1" ht="27">
      <c r="B105" s="205"/>
      <c r="C105" s="206"/>
      <c r="D105" s="207" t="s">
        <v>138</v>
      </c>
      <c r="E105" s="208" t="s">
        <v>21</v>
      </c>
      <c r="F105" s="209" t="s">
        <v>645</v>
      </c>
      <c r="G105" s="206"/>
      <c r="H105" s="210" t="s">
        <v>21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138</v>
      </c>
      <c r="AU105" s="216" t="s">
        <v>82</v>
      </c>
      <c r="AV105" s="11" t="s">
        <v>82</v>
      </c>
      <c r="AW105" s="11" t="s">
        <v>39</v>
      </c>
      <c r="AX105" s="11" t="s">
        <v>75</v>
      </c>
      <c r="AY105" s="216" t="s">
        <v>130</v>
      </c>
    </row>
    <row r="106" spans="2:65" s="11" customFormat="1">
      <c r="B106" s="205"/>
      <c r="C106" s="206"/>
      <c r="D106" s="207" t="s">
        <v>138</v>
      </c>
      <c r="E106" s="208" t="s">
        <v>21</v>
      </c>
      <c r="F106" s="209" t="s">
        <v>646</v>
      </c>
      <c r="G106" s="206"/>
      <c r="H106" s="210" t="s">
        <v>21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138</v>
      </c>
      <c r="AU106" s="216" t="s">
        <v>82</v>
      </c>
      <c r="AV106" s="11" t="s">
        <v>82</v>
      </c>
      <c r="AW106" s="11" t="s">
        <v>39</v>
      </c>
      <c r="AX106" s="11" t="s">
        <v>75</v>
      </c>
      <c r="AY106" s="216" t="s">
        <v>130</v>
      </c>
    </row>
    <row r="107" spans="2:65" s="12" customFormat="1">
      <c r="B107" s="217"/>
      <c r="C107" s="218"/>
      <c r="D107" s="219" t="s">
        <v>138</v>
      </c>
      <c r="E107" s="220" t="s">
        <v>21</v>
      </c>
      <c r="F107" s="221" t="s">
        <v>82</v>
      </c>
      <c r="G107" s="218"/>
      <c r="H107" s="222">
        <v>1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138</v>
      </c>
      <c r="AU107" s="228" t="s">
        <v>82</v>
      </c>
      <c r="AV107" s="12" t="s">
        <v>85</v>
      </c>
      <c r="AW107" s="12" t="s">
        <v>39</v>
      </c>
      <c r="AX107" s="12" t="s">
        <v>82</v>
      </c>
      <c r="AY107" s="228" t="s">
        <v>130</v>
      </c>
    </row>
    <row r="108" spans="2:65" s="1" customFormat="1" ht="22.5" customHeight="1">
      <c r="B108" s="41"/>
      <c r="C108" s="193" t="s">
        <v>189</v>
      </c>
      <c r="D108" s="193" t="s">
        <v>132</v>
      </c>
      <c r="E108" s="194" t="s">
        <v>647</v>
      </c>
      <c r="F108" s="195" t="s">
        <v>648</v>
      </c>
      <c r="G108" s="196" t="s">
        <v>611</v>
      </c>
      <c r="H108" s="197">
        <v>1</v>
      </c>
      <c r="I108" s="198"/>
      <c r="J108" s="199">
        <f>ROUND(I108*H108,2)</f>
        <v>0</v>
      </c>
      <c r="K108" s="195" t="s">
        <v>144</v>
      </c>
      <c r="L108" s="61"/>
      <c r="M108" s="200" t="s">
        <v>21</v>
      </c>
      <c r="N108" s="201" t="s">
        <v>46</v>
      </c>
      <c r="O108" s="4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24" t="s">
        <v>612</v>
      </c>
      <c r="AT108" s="24" t="s">
        <v>132</v>
      </c>
      <c r="AU108" s="24" t="s">
        <v>82</v>
      </c>
      <c r="AY108" s="24" t="s">
        <v>130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82</v>
      </c>
      <c r="BK108" s="204">
        <f>ROUND(I108*H108,2)</f>
        <v>0</v>
      </c>
      <c r="BL108" s="24" t="s">
        <v>612</v>
      </c>
      <c r="BM108" s="24" t="s">
        <v>649</v>
      </c>
    </row>
    <row r="109" spans="2:65" s="11" customFormat="1" ht="27">
      <c r="B109" s="205"/>
      <c r="C109" s="206"/>
      <c r="D109" s="207" t="s">
        <v>138</v>
      </c>
      <c r="E109" s="208" t="s">
        <v>21</v>
      </c>
      <c r="F109" s="209" t="s">
        <v>650</v>
      </c>
      <c r="G109" s="206"/>
      <c r="H109" s="210" t="s">
        <v>21</v>
      </c>
      <c r="I109" s="211"/>
      <c r="J109" s="206"/>
      <c r="K109" s="206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138</v>
      </c>
      <c r="AU109" s="216" t="s">
        <v>82</v>
      </c>
      <c r="AV109" s="11" t="s">
        <v>82</v>
      </c>
      <c r="AW109" s="11" t="s">
        <v>39</v>
      </c>
      <c r="AX109" s="11" t="s">
        <v>75</v>
      </c>
      <c r="AY109" s="216" t="s">
        <v>130</v>
      </c>
    </row>
    <row r="110" spans="2:65" s="12" customFormat="1">
      <c r="B110" s="217"/>
      <c r="C110" s="218"/>
      <c r="D110" s="207" t="s">
        <v>138</v>
      </c>
      <c r="E110" s="231" t="s">
        <v>21</v>
      </c>
      <c r="F110" s="232" t="s">
        <v>82</v>
      </c>
      <c r="G110" s="218"/>
      <c r="H110" s="233">
        <v>1</v>
      </c>
      <c r="I110" s="223"/>
      <c r="J110" s="218"/>
      <c r="K110" s="218"/>
      <c r="L110" s="224"/>
      <c r="M110" s="272"/>
      <c r="N110" s="273"/>
      <c r="O110" s="273"/>
      <c r="P110" s="273"/>
      <c r="Q110" s="273"/>
      <c r="R110" s="273"/>
      <c r="S110" s="273"/>
      <c r="T110" s="274"/>
      <c r="AT110" s="228" t="s">
        <v>138</v>
      </c>
      <c r="AU110" s="228" t="s">
        <v>82</v>
      </c>
      <c r="AV110" s="12" t="s">
        <v>85</v>
      </c>
      <c r="AW110" s="12" t="s">
        <v>39</v>
      </c>
      <c r="AX110" s="12" t="s">
        <v>82</v>
      </c>
      <c r="AY110" s="228" t="s">
        <v>130</v>
      </c>
    </row>
    <row r="111" spans="2:65" s="1" customFormat="1" ht="6.95" customHeight="1">
      <c r="B111" s="56"/>
      <c r="C111" s="57"/>
      <c r="D111" s="57"/>
      <c r="E111" s="57"/>
      <c r="F111" s="57"/>
      <c r="G111" s="57"/>
      <c r="H111" s="57"/>
      <c r="I111" s="139"/>
      <c r="J111" s="57"/>
      <c r="K111" s="57"/>
      <c r="L111" s="61"/>
    </row>
  </sheetData>
  <sheetProtection algorithmName="SHA-512" hashValue="ToMNWAiP6rLZg9CRovlFYNKwpzhBr5Ouln77KI9amrt25C+55Y9bCQttwUHCNDnfKQQXuDio4U8q2CuYXwKrbA==" saltValue="hUc7OlCmDNfaF9S50EtLqQ==" spinCount="100000" sheet="1" objects="1" scenarios="1" formatCells="0" formatColumns="0" formatRows="0" sort="0" autoFilter="0"/>
  <autoFilter ref="C76:K110" xr:uid="{00000000-0009-0000-0000-000002000000}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6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77" customWidth="1"/>
    <col min="2" max="2" width="1.6640625" style="277" customWidth="1"/>
    <col min="3" max="4" width="5" style="277" customWidth="1"/>
    <col min="5" max="5" width="11.6640625" style="277" customWidth="1"/>
    <col min="6" max="6" width="9.1640625" style="277" customWidth="1"/>
    <col min="7" max="7" width="5" style="277" customWidth="1"/>
    <col min="8" max="8" width="77.83203125" style="277" customWidth="1"/>
    <col min="9" max="10" width="20" style="277" customWidth="1"/>
    <col min="11" max="11" width="1.6640625" style="277" customWidth="1"/>
  </cols>
  <sheetData>
    <row r="1" spans="2:11" ht="37.5" customHeight="1"/>
    <row r="2" spans="2:1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pans="2:11" s="15" customFormat="1" ht="45" customHeight="1">
      <c r="B3" s="281"/>
      <c r="C3" s="401" t="s">
        <v>651</v>
      </c>
      <c r="D3" s="401"/>
      <c r="E3" s="401"/>
      <c r="F3" s="401"/>
      <c r="G3" s="401"/>
      <c r="H3" s="401"/>
      <c r="I3" s="401"/>
      <c r="J3" s="401"/>
      <c r="K3" s="282"/>
    </row>
    <row r="4" spans="2:11" ht="25.5" customHeight="1">
      <c r="B4" s="283"/>
      <c r="C4" s="408" t="s">
        <v>652</v>
      </c>
      <c r="D4" s="408"/>
      <c r="E4" s="408"/>
      <c r="F4" s="408"/>
      <c r="G4" s="408"/>
      <c r="H4" s="408"/>
      <c r="I4" s="408"/>
      <c r="J4" s="408"/>
      <c r="K4" s="284"/>
    </row>
    <row r="5" spans="2:11" ht="5.25" customHeight="1">
      <c r="B5" s="283"/>
      <c r="C5" s="285"/>
      <c r="D5" s="285"/>
      <c r="E5" s="285"/>
      <c r="F5" s="285"/>
      <c r="G5" s="285"/>
      <c r="H5" s="285"/>
      <c r="I5" s="285"/>
      <c r="J5" s="285"/>
      <c r="K5" s="284"/>
    </row>
    <row r="6" spans="2:11" ht="15" customHeight="1">
      <c r="B6" s="283"/>
      <c r="C6" s="404" t="s">
        <v>653</v>
      </c>
      <c r="D6" s="404"/>
      <c r="E6" s="404"/>
      <c r="F6" s="404"/>
      <c r="G6" s="404"/>
      <c r="H6" s="404"/>
      <c r="I6" s="404"/>
      <c r="J6" s="404"/>
      <c r="K6" s="284"/>
    </row>
    <row r="7" spans="2:11" ht="15" customHeight="1">
      <c r="B7" s="287"/>
      <c r="C7" s="404" t="s">
        <v>654</v>
      </c>
      <c r="D7" s="404"/>
      <c r="E7" s="404"/>
      <c r="F7" s="404"/>
      <c r="G7" s="404"/>
      <c r="H7" s="404"/>
      <c r="I7" s="404"/>
      <c r="J7" s="404"/>
      <c r="K7" s="284"/>
    </row>
    <row r="8" spans="2:1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pans="2:11" ht="15" customHeight="1">
      <c r="B9" s="287"/>
      <c r="C9" s="404" t="s">
        <v>655</v>
      </c>
      <c r="D9" s="404"/>
      <c r="E9" s="404"/>
      <c r="F9" s="404"/>
      <c r="G9" s="404"/>
      <c r="H9" s="404"/>
      <c r="I9" s="404"/>
      <c r="J9" s="404"/>
      <c r="K9" s="284"/>
    </row>
    <row r="10" spans="2:11" ht="15" customHeight="1">
      <c r="B10" s="287"/>
      <c r="C10" s="286"/>
      <c r="D10" s="404" t="s">
        <v>656</v>
      </c>
      <c r="E10" s="404"/>
      <c r="F10" s="404"/>
      <c r="G10" s="404"/>
      <c r="H10" s="404"/>
      <c r="I10" s="404"/>
      <c r="J10" s="404"/>
      <c r="K10" s="284"/>
    </row>
    <row r="11" spans="2:11" ht="15" customHeight="1">
      <c r="B11" s="287"/>
      <c r="C11" s="288"/>
      <c r="D11" s="404" t="s">
        <v>657</v>
      </c>
      <c r="E11" s="404"/>
      <c r="F11" s="404"/>
      <c r="G11" s="404"/>
      <c r="H11" s="404"/>
      <c r="I11" s="404"/>
      <c r="J11" s="404"/>
      <c r="K11" s="284"/>
    </row>
    <row r="12" spans="2:11" ht="12.75" customHeight="1">
      <c r="B12" s="287"/>
      <c r="C12" s="288"/>
      <c r="D12" s="288"/>
      <c r="E12" s="288"/>
      <c r="F12" s="288"/>
      <c r="G12" s="288"/>
      <c r="H12" s="288"/>
      <c r="I12" s="288"/>
      <c r="J12" s="288"/>
      <c r="K12" s="284"/>
    </row>
    <row r="13" spans="2:11" ht="15" customHeight="1">
      <c r="B13" s="287"/>
      <c r="C13" s="288"/>
      <c r="D13" s="404" t="s">
        <v>658</v>
      </c>
      <c r="E13" s="404"/>
      <c r="F13" s="404"/>
      <c r="G13" s="404"/>
      <c r="H13" s="404"/>
      <c r="I13" s="404"/>
      <c r="J13" s="404"/>
      <c r="K13" s="284"/>
    </row>
    <row r="14" spans="2:11" ht="15" customHeight="1">
      <c r="B14" s="287"/>
      <c r="C14" s="288"/>
      <c r="D14" s="404" t="s">
        <v>659</v>
      </c>
      <c r="E14" s="404"/>
      <c r="F14" s="404"/>
      <c r="G14" s="404"/>
      <c r="H14" s="404"/>
      <c r="I14" s="404"/>
      <c r="J14" s="404"/>
      <c r="K14" s="284"/>
    </row>
    <row r="15" spans="2:11" ht="15" customHeight="1">
      <c r="B15" s="287"/>
      <c r="C15" s="288"/>
      <c r="D15" s="404" t="s">
        <v>660</v>
      </c>
      <c r="E15" s="404"/>
      <c r="F15" s="404"/>
      <c r="G15" s="404"/>
      <c r="H15" s="404"/>
      <c r="I15" s="404"/>
      <c r="J15" s="404"/>
      <c r="K15" s="284"/>
    </row>
    <row r="16" spans="2:11" ht="15" customHeight="1">
      <c r="B16" s="287"/>
      <c r="C16" s="288"/>
      <c r="D16" s="288"/>
      <c r="E16" s="289" t="s">
        <v>81</v>
      </c>
      <c r="F16" s="404" t="s">
        <v>661</v>
      </c>
      <c r="G16" s="404"/>
      <c r="H16" s="404"/>
      <c r="I16" s="404"/>
      <c r="J16" s="404"/>
      <c r="K16" s="284"/>
    </row>
    <row r="17" spans="2:11" ht="15" customHeight="1">
      <c r="B17" s="287"/>
      <c r="C17" s="288"/>
      <c r="D17" s="288"/>
      <c r="E17" s="289" t="s">
        <v>662</v>
      </c>
      <c r="F17" s="404" t="s">
        <v>663</v>
      </c>
      <c r="G17" s="404"/>
      <c r="H17" s="404"/>
      <c r="I17" s="404"/>
      <c r="J17" s="404"/>
      <c r="K17" s="284"/>
    </row>
    <row r="18" spans="2:11" ht="15" customHeight="1">
      <c r="B18" s="287"/>
      <c r="C18" s="288"/>
      <c r="D18" s="288"/>
      <c r="E18" s="289" t="s">
        <v>664</v>
      </c>
      <c r="F18" s="404" t="s">
        <v>665</v>
      </c>
      <c r="G18" s="404"/>
      <c r="H18" s="404"/>
      <c r="I18" s="404"/>
      <c r="J18" s="404"/>
      <c r="K18" s="284"/>
    </row>
    <row r="19" spans="2:11" ht="15" customHeight="1">
      <c r="B19" s="287"/>
      <c r="C19" s="288"/>
      <c r="D19" s="288"/>
      <c r="E19" s="289" t="s">
        <v>666</v>
      </c>
      <c r="F19" s="404" t="s">
        <v>667</v>
      </c>
      <c r="G19" s="404"/>
      <c r="H19" s="404"/>
      <c r="I19" s="404"/>
      <c r="J19" s="404"/>
      <c r="K19" s="284"/>
    </row>
    <row r="20" spans="2:11" ht="15" customHeight="1">
      <c r="B20" s="287"/>
      <c r="C20" s="288"/>
      <c r="D20" s="288"/>
      <c r="E20" s="289" t="s">
        <v>668</v>
      </c>
      <c r="F20" s="404" t="s">
        <v>669</v>
      </c>
      <c r="G20" s="404"/>
      <c r="H20" s="404"/>
      <c r="I20" s="404"/>
      <c r="J20" s="404"/>
      <c r="K20" s="284"/>
    </row>
    <row r="21" spans="2:11" ht="15" customHeight="1">
      <c r="B21" s="287"/>
      <c r="C21" s="288"/>
      <c r="D21" s="288"/>
      <c r="E21" s="289" t="s">
        <v>670</v>
      </c>
      <c r="F21" s="404" t="s">
        <v>671</v>
      </c>
      <c r="G21" s="404"/>
      <c r="H21" s="404"/>
      <c r="I21" s="404"/>
      <c r="J21" s="404"/>
      <c r="K21" s="284"/>
    </row>
    <row r="22" spans="2:11" ht="12.75" customHeight="1">
      <c r="B22" s="287"/>
      <c r="C22" s="288"/>
      <c r="D22" s="288"/>
      <c r="E22" s="288"/>
      <c r="F22" s="288"/>
      <c r="G22" s="288"/>
      <c r="H22" s="288"/>
      <c r="I22" s="288"/>
      <c r="J22" s="288"/>
      <c r="K22" s="284"/>
    </row>
    <row r="23" spans="2:11" ht="15" customHeight="1">
      <c r="B23" s="287"/>
      <c r="C23" s="404" t="s">
        <v>672</v>
      </c>
      <c r="D23" s="404"/>
      <c r="E23" s="404"/>
      <c r="F23" s="404"/>
      <c r="G23" s="404"/>
      <c r="H23" s="404"/>
      <c r="I23" s="404"/>
      <c r="J23" s="404"/>
      <c r="K23" s="284"/>
    </row>
    <row r="24" spans="2:11" ht="15" customHeight="1">
      <c r="B24" s="287"/>
      <c r="C24" s="404" t="s">
        <v>673</v>
      </c>
      <c r="D24" s="404"/>
      <c r="E24" s="404"/>
      <c r="F24" s="404"/>
      <c r="G24" s="404"/>
      <c r="H24" s="404"/>
      <c r="I24" s="404"/>
      <c r="J24" s="404"/>
      <c r="K24" s="284"/>
    </row>
    <row r="25" spans="2:11" ht="15" customHeight="1">
      <c r="B25" s="287"/>
      <c r="C25" s="286"/>
      <c r="D25" s="404" t="s">
        <v>674</v>
      </c>
      <c r="E25" s="404"/>
      <c r="F25" s="404"/>
      <c r="G25" s="404"/>
      <c r="H25" s="404"/>
      <c r="I25" s="404"/>
      <c r="J25" s="404"/>
      <c r="K25" s="284"/>
    </row>
    <row r="26" spans="2:11" ht="15" customHeight="1">
      <c r="B26" s="287"/>
      <c r="C26" s="288"/>
      <c r="D26" s="404" t="s">
        <v>675</v>
      </c>
      <c r="E26" s="404"/>
      <c r="F26" s="404"/>
      <c r="G26" s="404"/>
      <c r="H26" s="404"/>
      <c r="I26" s="404"/>
      <c r="J26" s="404"/>
      <c r="K26" s="284"/>
    </row>
    <row r="27" spans="2:11" ht="12.75" customHeight="1">
      <c r="B27" s="287"/>
      <c r="C27" s="288"/>
      <c r="D27" s="288"/>
      <c r="E27" s="288"/>
      <c r="F27" s="288"/>
      <c r="G27" s="288"/>
      <c r="H27" s="288"/>
      <c r="I27" s="288"/>
      <c r="J27" s="288"/>
      <c r="K27" s="284"/>
    </row>
    <row r="28" spans="2:11" ht="15" customHeight="1">
      <c r="B28" s="287"/>
      <c r="C28" s="288"/>
      <c r="D28" s="404" t="s">
        <v>676</v>
      </c>
      <c r="E28" s="404"/>
      <c r="F28" s="404"/>
      <c r="G28" s="404"/>
      <c r="H28" s="404"/>
      <c r="I28" s="404"/>
      <c r="J28" s="404"/>
      <c r="K28" s="284"/>
    </row>
    <row r="29" spans="2:11" ht="15" customHeight="1">
      <c r="B29" s="287"/>
      <c r="C29" s="288"/>
      <c r="D29" s="404" t="s">
        <v>677</v>
      </c>
      <c r="E29" s="404"/>
      <c r="F29" s="404"/>
      <c r="G29" s="404"/>
      <c r="H29" s="404"/>
      <c r="I29" s="404"/>
      <c r="J29" s="404"/>
      <c r="K29" s="284"/>
    </row>
    <row r="30" spans="2:11" ht="12.75" customHeight="1">
      <c r="B30" s="287"/>
      <c r="C30" s="288"/>
      <c r="D30" s="288"/>
      <c r="E30" s="288"/>
      <c r="F30" s="288"/>
      <c r="G30" s="288"/>
      <c r="H30" s="288"/>
      <c r="I30" s="288"/>
      <c r="J30" s="288"/>
      <c r="K30" s="284"/>
    </row>
    <row r="31" spans="2:11" ht="15" customHeight="1">
      <c r="B31" s="287"/>
      <c r="C31" s="288"/>
      <c r="D31" s="404" t="s">
        <v>678</v>
      </c>
      <c r="E31" s="404"/>
      <c r="F31" s="404"/>
      <c r="G31" s="404"/>
      <c r="H31" s="404"/>
      <c r="I31" s="404"/>
      <c r="J31" s="404"/>
      <c r="K31" s="284"/>
    </row>
    <row r="32" spans="2:11" ht="15" customHeight="1">
      <c r="B32" s="287"/>
      <c r="C32" s="288"/>
      <c r="D32" s="404" t="s">
        <v>679</v>
      </c>
      <c r="E32" s="404"/>
      <c r="F32" s="404"/>
      <c r="G32" s="404"/>
      <c r="H32" s="404"/>
      <c r="I32" s="404"/>
      <c r="J32" s="404"/>
      <c r="K32" s="284"/>
    </row>
    <row r="33" spans="2:11" ht="15" customHeight="1">
      <c r="B33" s="287"/>
      <c r="C33" s="288"/>
      <c r="D33" s="404" t="s">
        <v>680</v>
      </c>
      <c r="E33" s="404"/>
      <c r="F33" s="404"/>
      <c r="G33" s="404"/>
      <c r="H33" s="404"/>
      <c r="I33" s="404"/>
      <c r="J33" s="404"/>
      <c r="K33" s="284"/>
    </row>
    <row r="34" spans="2:11" ht="15" customHeight="1">
      <c r="B34" s="287"/>
      <c r="C34" s="288"/>
      <c r="D34" s="286"/>
      <c r="E34" s="290" t="s">
        <v>115</v>
      </c>
      <c r="F34" s="286"/>
      <c r="G34" s="404" t="s">
        <v>681</v>
      </c>
      <c r="H34" s="404"/>
      <c r="I34" s="404"/>
      <c r="J34" s="404"/>
      <c r="K34" s="284"/>
    </row>
    <row r="35" spans="2:11" ht="30.75" customHeight="1">
      <c r="B35" s="287"/>
      <c r="C35" s="288"/>
      <c r="D35" s="286"/>
      <c r="E35" s="290" t="s">
        <v>682</v>
      </c>
      <c r="F35" s="286"/>
      <c r="G35" s="404" t="s">
        <v>683</v>
      </c>
      <c r="H35" s="404"/>
      <c r="I35" s="404"/>
      <c r="J35" s="404"/>
      <c r="K35" s="284"/>
    </row>
    <row r="36" spans="2:11" ht="15" customHeight="1">
      <c r="B36" s="287"/>
      <c r="C36" s="288"/>
      <c r="D36" s="286"/>
      <c r="E36" s="290" t="s">
        <v>56</v>
      </c>
      <c r="F36" s="286"/>
      <c r="G36" s="404" t="s">
        <v>684</v>
      </c>
      <c r="H36" s="404"/>
      <c r="I36" s="404"/>
      <c r="J36" s="404"/>
      <c r="K36" s="284"/>
    </row>
    <row r="37" spans="2:11" ht="15" customHeight="1">
      <c r="B37" s="287"/>
      <c r="C37" s="288"/>
      <c r="D37" s="286"/>
      <c r="E37" s="290" t="s">
        <v>116</v>
      </c>
      <c r="F37" s="286"/>
      <c r="G37" s="404" t="s">
        <v>685</v>
      </c>
      <c r="H37" s="404"/>
      <c r="I37" s="404"/>
      <c r="J37" s="404"/>
      <c r="K37" s="284"/>
    </row>
    <row r="38" spans="2:11" ht="15" customHeight="1">
      <c r="B38" s="287"/>
      <c r="C38" s="288"/>
      <c r="D38" s="286"/>
      <c r="E38" s="290" t="s">
        <v>117</v>
      </c>
      <c r="F38" s="286"/>
      <c r="G38" s="404" t="s">
        <v>686</v>
      </c>
      <c r="H38" s="404"/>
      <c r="I38" s="404"/>
      <c r="J38" s="404"/>
      <c r="K38" s="284"/>
    </row>
    <row r="39" spans="2:11" ht="15" customHeight="1">
      <c r="B39" s="287"/>
      <c r="C39" s="288"/>
      <c r="D39" s="286"/>
      <c r="E39" s="290" t="s">
        <v>118</v>
      </c>
      <c r="F39" s="286"/>
      <c r="G39" s="404" t="s">
        <v>687</v>
      </c>
      <c r="H39" s="404"/>
      <c r="I39" s="404"/>
      <c r="J39" s="404"/>
      <c r="K39" s="284"/>
    </row>
    <row r="40" spans="2:11" ht="15" customHeight="1">
      <c r="B40" s="287"/>
      <c r="C40" s="288"/>
      <c r="D40" s="286"/>
      <c r="E40" s="290" t="s">
        <v>688</v>
      </c>
      <c r="F40" s="286"/>
      <c r="G40" s="404" t="s">
        <v>689</v>
      </c>
      <c r="H40" s="404"/>
      <c r="I40" s="404"/>
      <c r="J40" s="404"/>
      <c r="K40" s="284"/>
    </row>
    <row r="41" spans="2:11" ht="15" customHeight="1">
      <c r="B41" s="287"/>
      <c r="C41" s="288"/>
      <c r="D41" s="286"/>
      <c r="E41" s="290"/>
      <c r="F41" s="286"/>
      <c r="G41" s="404" t="s">
        <v>690</v>
      </c>
      <c r="H41" s="404"/>
      <c r="I41" s="404"/>
      <c r="J41" s="404"/>
      <c r="K41" s="284"/>
    </row>
    <row r="42" spans="2:11" ht="15" customHeight="1">
      <c r="B42" s="287"/>
      <c r="C42" s="288"/>
      <c r="D42" s="286"/>
      <c r="E42" s="290" t="s">
        <v>691</v>
      </c>
      <c r="F42" s="286"/>
      <c r="G42" s="404" t="s">
        <v>692</v>
      </c>
      <c r="H42" s="404"/>
      <c r="I42" s="404"/>
      <c r="J42" s="404"/>
      <c r="K42" s="284"/>
    </row>
    <row r="43" spans="2:11" ht="15" customHeight="1">
      <c r="B43" s="287"/>
      <c r="C43" s="288"/>
      <c r="D43" s="286"/>
      <c r="E43" s="290" t="s">
        <v>120</v>
      </c>
      <c r="F43" s="286"/>
      <c r="G43" s="404" t="s">
        <v>693</v>
      </c>
      <c r="H43" s="404"/>
      <c r="I43" s="404"/>
      <c r="J43" s="404"/>
      <c r="K43" s="284"/>
    </row>
    <row r="44" spans="2:11" ht="12.75" customHeight="1">
      <c r="B44" s="287"/>
      <c r="C44" s="288"/>
      <c r="D44" s="286"/>
      <c r="E44" s="286"/>
      <c r="F44" s="286"/>
      <c r="G44" s="286"/>
      <c r="H44" s="286"/>
      <c r="I44" s="286"/>
      <c r="J44" s="286"/>
      <c r="K44" s="284"/>
    </row>
    <row r="45" spans="2:11" ht="15" customHeight="1">
      <c r="B45" s="287"/>
      <c r="C45" s="288"/>
      <c r="D45" s="404" t="s">
        <v>694</v>
      </c>
      <c r="E45" s="404"/>
      <c r="F45" s="404"/>
      <c r="G45" s="404"/>
      <c r="H45" s="404"/>
      <c r="I45" s="404"/>
      <c r="J45" s="404"/>
      <c r="K45" s="284"/>
    </row>
    <row r="46" spans="2:11" ht="15" customHeight="1">
      <c r="B46" s="287"/>
      <c r="C46" s="288"/>
      <c r="D46" s="288"/>
      <c r="E46" s="404" t="s">
        <v>695</v>
      </c>
      <c r="F46" s="404"/>
      <c r="G46" s="404"/>
      <c r="H46" s="404"/>
      <c r="I46" s="404"/>
      <c r="J46" s="404"/>
      <c r="K46" s="284"/>
    </row>
    <row r="47" spans="2:11" ht="15" customHeight="1">
      <c r="B47" s="287"/>
      <c r="C47" s="288"/>
      <c r="D47" s="288"/>
      <c r="E47" s="404" t="s">
        <v>696</v>
      </c>
      <c r="F47" s="404"/>
      <c r="G47" s="404"/>
      <c r="H47" s="404"/>
      <c r="I47" s="404"/>
      <c r="J47" s="404"/>
      <c r="K47" s="284"/>
    </row>
    <row r="48" spans="2:11" ht="15" customHeight="1">
      <c r="B48" s="287"/>
      <c r="C48" s="288"/>
      <c r="D48" s="288"/>
      <c r="E48" s="404" t="s">
        <v>697</v>
      </c>
      <c r="F48" s="404"/>
      <c r="G48" s="404"/>
      <c r="H48" s="404"/>
      <c r="I48" s="404"/>
      <c r="J48" s="404"/>
      <c r="K48" s="284"/>
    </row>
    <row r="49" spans="2:11" ht="15" customHeight="1">
      <c r="B49" s="287"/>
      <c r="C49" s="288"/>
      <c r="D49" s="404" t="s">
        <v>698</v>
      </c>
      <c r="E49" s="404"/>
      <c r="F49" s="404"/>
      <c r="G49" s="404"/>
      <c r="H49" s="404"/>
      <c r="I49" s="404"/>
      <c r="J49" s="404"/>
      <c r="K49" s="284"/>
    </row>
    <row r="50" spans="2:11" ht="25.5" customHeight="1">
      <c r="B50" s="283"/>
      <c r="C50" s="408" t="s">
        <v>699</v>
      </c>
      <c r="D50" s="408"/>
      <c r="E50" s="408"/>
      <c r="F50" s="408"/>
      <c r="G50" s="408"/>
      <c r="H50" s="408"/>
      <c r="I50" s="408"/>
      <c r="J50" s="408"/>
      <c r="K50" s="284"/>
    </row>
    <row r="51" spans="2:11" ht="5.25" customHeight="1">
      <c r="B51" s="283"/>
      <c r="C51" s="285"/>
      <c r="D51" s="285"/>
      <c r="E51" s="285"/>
      <c r="F51" s="285"/>
      <c r="G51" s="285"/>
      <c r="H51" s="285"/>
      <c r="I51" s="285"/>
      <c r="J51" s="285"/>
      <c r="K51" s="284"/>
    </row>
    <row r="52" spans="2:11" ht="15" customHeight="1">
      <c r="B52" s="283"/>
      <c r="C52" s="404" t="s">
        <v>700</v>
      </c>
      <c r="D52" s="404"/>
      <c r="E52" s="404"/>
      <c r="F52" s="404"/>
      <c r="G52" s="404"/>
      <c r="H52" s="404"/>
      <c r="I52" s="404"/>
      <c r="J52" s="404"/>
      <c r="K52" s="284"/>
    </row>
    <row r="53" spans="2:11" ht="15" customHeight="1">
      <c r="B53" s="283"/>
      <c r="C53" s="404" t="s">
        <v>701</v>
      </c>
      <c r="D53" s="404"/>
      <c r="E53" s="404"/>
      <c r="F53" s="404"/>
      <c r="G53" s="404"/>
      <c r="H53" s="404"/>
      <c r="I53" s="404"/>
      <c r="J53" s="404"/>
      <c r="K53" s="284"/>
    </row>
    <row r="54" spans="2:11" ht="12.75" customHeight="1">
      <c r="B54" s="283"/>
      <c r="C54" s="286"/>
      <c r="D54" s="286"/>
      <c r="E54" s="286"/>
      <c r="F54" s="286"/>
      <c r="G54" s="286"/>
      <c r="H54" s="286"/>
      <c r="I54" s="286"/>
      <c r="J54" s="286"/>
      <c r="K54" s="284"/>
    </row>
    <row r="55" spans="2:11" ht="15" customHeight="1">
      <c r="B55" s="283"/>
      <c r="C55" s="404" t="s">
        <v>702</v>
      </c>
      <c r="D55" s="404"/>
      <c r="E55" s="404"/>
      <c r="F55" s="404"/>
      <c r="G55" s="404"/>
      <c r="H55" s="404"/>
      <c r="I55" s="404"/>
      <c r="J55" s="404"/>
      <c r="K55" s="284"/>
    </row>
    <row r="56" spans="2:11" ht="15" customHeight="1">
      <c r="B56" s="283"/>
      <c r="C56" s="288"/>
      <c r="D56" s="404" t="s">
        <v>703</v>
      </c>
      <c r="E56" s="404"/>
      <c r="F56" s="404"/>
      <c r="G56" s="404"/>
      <c r="H56" s="404"/>
      <c r="I56" s="404"/>
      <c r="J56" s="404"/>
      <c r="K56" s="284"/>
    </row>
    <row r="57" spans="2:11" ht="15" customHeight="1">
      <c r="B57" s="283"/>
      <c r="C57" s="288"/>
      <c r="D57" s="404" t="s">
        <v>704</v>
      </c>
      <c r="E57" s="404"/>
      <c r="F57" s="404"/>
      <c r="G57" s="404"/>
      <c r="H57" s="404"/>
      <c r="I57" s="404"/>
      <c r="J57" s="404"/>
      <c r="K57" s="284"/>
    </row>
    <row r="58" spans="2:11" ht="15" customHeight="1">
      <c r="B58" s="283"/>
      <c r="C58" s="288"/>
      <c r="D58" s="404" t="s">
        <v>705</v>
      </c>
      <c r="E58" s="404"/>
      <c r="F58" s="404"/>
      <c r="G58" s="404"/>
      <c r="H58" s="404"/>
      <c r="I58" s="404"/>
      <c r="J58" s="404"/>
      <c r="K58" s="284"/>
    </row>
    <row r="59" spans="2:11" ht="15" customHeight="1">
      <c r="B59" s="283"/>
      <c r="C59" s="288"/>
      <c r="D59" s="404" t="s">
        <v>706</v>
      </c>
      <c r="E59" s="404"/>
      <c r="F59" s="404"/>
      <c r="G59" s="404"/>
      <c r="H59" s="404"/>
      <c r="I59" s="404"/>
      <c r="J59" s="404"/>
      <c r="K59" s="284"/>
    </row>
    <row r="60" spans="2:11" ht="15" customHeight="1">
      <c r="B60" s="283"/>
      <c r="C60" s="288"/>
      <c r="D60" s="405" t="s">
        <v>707</v>
      </c>
      <c r="E60" s="405"/>
      <c r="F60" s="405"/>
      <c r="G60" s="405"/>
      <c r="H60" s="405"/>
      <c r="I60" s="405"/>
      <c r="J60" s="405"/>
      <c r="K60" s="284"/>
    </row>
    <row r="61" spans="2:11" ht="15" customHeight="1">
      <c r="B61" s="283"/>
      <c r="C61" s="288"/>
      <c r="D61" s="404" t="s">
        <v>708</v>
      </c>
      <c r="E61" s="404"/>
      <c r="F61" s="404"/>
      <c r="G61" s="404"/>
      <c r="H61" s="404"/>
      <c r="I61" s="404"/>
      <c r="J61" s="404"/>
      <c r="K61" s="284"/>
    </row>
    <row r="62" spans="2:11" ht="12.75" customHeight="1">
      <c r="B62" s="283"/>
      <c r="C62" s="288"/>
      <c r="D62" s="288"/>
      <c r="E62" s="291"/>
      <c r="F62" s="288"/>
      <c r="G62" s="288"/>
      <c r="H62" s="288"/>
      <c r="I62" s="288"/>
      <c r="J62" s="288"/>
      <c r="K62" s="284"/>
    </row>
    <row r="63" spans="2:11" ht="15" customHeight="1">
      <c r="B63" s="283"/>
      <c r="C63" s="288"/>
      <c r="D63" s="404" t="s">
        <v>709</v>
      </c>
      <c r="E63" s="404"/>
      <c r="F63" s="404"/>
      <c r="G63" s="404"/>
      <c r="H63" s="404"/>
      <c r="I63" s="404"/>
      <c r="J63" s="404"/>
      <c r="K63" s="284"/>
    </row>
    <row r="64" spans="2:11" ht="15" customHeight="1">
      <c r="B64" s="283"/>
      <c r="C64" s="288"/>
      <c r="D64" s="405" t="s">
        <v>710</v>
      </c>
      <c r="E64" s="405"/>
      <c r="F64" s="405"/>
      <c r="G64" s="405"/>
      <c r="H64" s="405"/>
      <c r="I64" s="405"/>
      <c r="J64" s="405"/>
      <c r="K64" s="284"/>
    </row>
    <row r="65" spans="2:11" ht="15" customHeight="1">
      <c r="B65" s="283"/>
      <c r="C65" s="288"/>
      <c r="D65" s="404" t="s">
        <v>711</v>
      </c>
      <c r="E65" s="404"/>
      <c r="F65" s="404"/>
      <c r="G65" s="404"/>
      <c r="H65" s="404"/>
      <c r="I65" s="404"/>
      <c r="J65" s="404"/>
      <c r="K65" s="284"/>
    </row>
    <row r="66" spans="2:11" ht="15" customHeight="1">
      <c r="B66" s="283"/>
      <c r="C66" s="288"/>
      <c r="D66" s="404" t="s">
        <v>712</v>
      </c>
      <c r="E66" s="404"/>
      <c r="F66" s="404"/>
      <c r="G66" s="404"/>
      <c r="H66" s="404"/>
      <c r="I66" s="404"/>
      <c r="J66" s="404"/>
      <c r="K66" s="284"/>
    </row>
    <row r="67" spans="2:11" ht="15" customHeight="1">
      <c r="B67" s="283"/>
      <c r="C67" s="288"/>
      <c r="D67" s="404" t="s">
        <v>713</v>
      </c>
      <c r="E67" s="404"/>
      <c r="F67" s="404"/>
      <c r="G67" s="404"/>
      <c r="H67" s="404"/>
      <c r="I67" s="404"/>
      <c r="J67" s="404"/>
      <c r="K67" s="284"/>
    </row>
    <row r="68" spans="2:11" ht="15" customHeight="1">
      <c r="B68" s="283"/>
      <c r="C68" s="288"/>
      <c r="D68" s="404" t="s">
        <v>714</v>
      </c>
      <c r="E68" s="404"/>
      <c r="F68" s="404"/>
      <c r="G68" s="404"/>
      <c r="H68" s="404"/>
      <c r="I68" s="404"/>
      <c r="J68" s="404"/>
      <c r="K68" s="284"/>
    </row>
    <row r="69" spans="2:11" ht="12.75" customHeight="1">
      <c r="B69" s="292"/>
      <c r="C69" s="293"/>
      <c r="D69" s="293"/>
      <c r="E69" s="293"/>
      <c r="F69" s="293"/>
      <c r="G69" s="293"/>
      <c r="H69" s="293"/>
      <c r="I69" s="293"/>
      <c r="J69" s="293"/>
      <c r="K69" s="294"/>
    </row>
    <row r="70" spans="2:11" ht="18.75" customHeight="1">
      <c r="B70" s="295"/>
      <c r="C70" s="295"/>
      <c r="D70" s="295"/>
      <c r="E70" s="295"/>
      <c r="F70" s="295"/>
      <c r="G70" s="295"/>
      <c r="H70" s="295"/>
      <c r="I70" s="295"/>
      <c r="J70" s="295"/>
      <c r="K70" s="296"/>
    </row>
    <row r="71" spans="2:11" ht="18.75" customHeight="1">
      <c r="B71" s="296"/>
      <c r="C71" s="296"/>
      <c r="D71" s="296"/>
      <c r="E71" s="296"/>
      <c r="F71" s="296"/>
      <c r="G71" s="296"/>
      <c r="H71" s="296"/>
      <c r="I71" s="296"/>
      <c r="J71" s="296"/>
      <c r="K71" s="296"/>
    </row>
    <row r="72" spans="2:11" ht="7.5" customHeight="1">
      <c r="B72" s="297"/>
      <c r="C72" s="298"/>
      <c r="D72" s="298"/>
      <c r="E72" s="298"/>
      <c r="F72" s="298"/>
      <c r="G72" s="298"/>
      <c r="H72" s="298"/>
      <c r="I72" s="298"/>
      <c r="J72" s="298"/>
      <c r="K72" s="299"/>
    </row>
    <row r="73" spans="2:11" ht="45" customHeight="1">
      <c r="B73" s="300"/>
      <c r="C73" s="406" t="s">
        <v>94</v>
      </c>
      <c r="D73" s="406"/>
      <c r="E73" s="406"/>
      <c r="F73" s="406"/>
      <c r="G73" s="406"/>
      <c r="H73" s="406"/>
      <c r="I73" s="406"/>
      <c r="J73" s="406"/>
      <c r="K73" s="301"/>
    </row>
    <row r="74" spans="2:11" ht="17.25" customHeight="1">
      <c r="B74" s="300"/>
      <c r="C74" s="302" t="s">
        <v>715</v>
      </c>
      <c r="D74" s="302"/>
      <c r="E74" s="302"/>
      <c r="F74" s="302" t="s">
        <v>716</v>
      </c>
      <c r="G74" s="303"/>
      <c r="H74" s="302" t="s">
        <v>116</v>
      </c>
      <c r="I74" s="302" t="s">
        <v>60</v>
      </c>
      <c r="J74" s="302" t="s">
        <v>717</v>
      </c>
      <c r="K74" s="301"/>
    </row>
    <row r="75" spans="2:11" ht="17.25" customHeight="1">
      <c r="B75" s="300"/>
      <c r="C75" s="304" t="s">
        <v>718</v>
      </c>
      <c r="D75" s="304"/>
      <c r="E75" s="304"/>
      <c r="F75" s="305" t="s">
        <v>719</v>
      </c>
      <c r="G75" s="306"/>
      <c r="H75" s="304"/>
      <c r="I75" s="304"/>
      <c r="J75" s="304" t="s">
        <v>720</v>
      </c>
      <c r="K75" s="301"/>
    </row>
    <row r="76" spans="2:11" ht="5.25" customHeight="1">
      <c r="B76" s="300"/>
      <c r="C76" s="307"/>
      <c r="D76" s="307"/>
      <c r="E76" s="307"/>
      <c r="F76" s="307"/>
      <c r="G76" s="308"/>
      <c r="H76" s="307"/>
      <c r="I76" s="307"/>
      <c r="J76" s="307"/>
      <c r="K76" s="301"/>
    </row>
    <row r="77" spans="2:11" ht="15" customHeight="1">
      <c r="B77" s="300"/>
      <c r="C77" s="290" t="s">
        <v>56</v>
      </c>
      <c r="D77" s="307"/>
      <c r="E77" s="307"/>
      <c r="F77" s="309" t="s">
        <v>721</v>
      </c>
      <c r="G77" s="308"/>
      <c r="H77" s="290" t="s">
        <v>722</v>
      </c>
      <c r="I77" s="290" t="s">
        <v>723</v>
      </c>
      <c r="J77" s="290">
        <v>20</v>
      </c>
      <c r="K77" s="301"/>
    </row>
    <row r="78" spans="2:11" ht="15" customHeight="1">
      <c r="B78" s="300"/>
      <c r="C78" s="290" t="s">
        <v>724</v>
      </c>
      <c r="D78" s="290"/>
      <c r="E78" s="290"/>
      <c r="F78" s="309" t="s">
        <v>721</v>
      </c>
      <c r="G78" s="308"/>
      <c r="H78" s="290" t="s">
        <v>725</v>
      </c>
      <c r="I78" s="290" t="s">
        <v>723</v>
      </c>
      <c r="J78" s="290">
        <v>120</v>
      </c>
      <c r="K78" s="301"/>
    </row>
    <row r="79" spans="2:11" ht="15" customHeight="1">
      <c r="B79" s="310"/>
      <c r="C79" s="290" t="s">
        <v>726</v>
      </c>
      <c r="D79" s="290"/>
      <c r="E79" s="290"/>
      <c r="F79" s="309" t="s">
        <v>727</v>
      </c>
      <c r="G79" s="308"/>
      <c r="H79" s="290" t="s">
        <v>728</v>
      </c>
      <c r="I79" s="290" t="s">
        <v>723</v>
      </c>
      <c r="J79" s="290">
        <v>50</v>
      </c>
      <c r="K79" s="301"/>
    </row>
    <row r="80" spans="2:11" ht="15" customHeight="1">
      <c r="B80" s="310"/>
      <c r="C80" s="290" t="s">
        <v>729</v>
      </c>
      <c r="D80" s="290"/>
      <c r="E80" s="290"/>
      <c r="F80" s="309" t="s">
        <v>721</v>
      </c>
      <c r="G80" s="308"/>
      <c r="H80" s="290" t="s">
        <v>730</v>
      </c>
      <c r="I80" s="290" t="s">
        <v>731</v>
      </c>
      <c r="J80" s="290"/>
      <c r="K80" s="301"/>
    </row>
    <row r="81" spans="2:11" ht="15" customHeight="1">
      <c r="B81" s="310"/>
      <c r="C81" s="311" t="s">
        <v>732</v>
      </c>
      <c r="D81" s="311"/>
      <c r="E81" s="311"/>
      <c r="F81" s="312" t="s">
        <v>727</v>
      </c>
      <c r="G81" s="311"/>
      <c r="H81" s="311" t="s">
        <v>733</v>
      </c>
      <c r="I81" s="311" t="s">
        <v>723</v>
      </c>
      <c r="J81" s="311">
        <v>15</v>
      </c>
      <c r="K81" s="301"/>
    </row>
    <row r="82" spans="2:11" ht="15" customHeight="1">
      <c r="B82" s="310"/>
      <c r="C82" s="311" t="s">
        <v>734</v>
      </c>
      <c r="D82" s="311"/>
      <c r="E82" s="311"/>
      <c r="F82" s="312" t="s">
        <v>727</v>
      </c>
      <c r="G82" s="311"/>
      <c r="H82" s="311" t="s">
        <v>735</v>
      </c>
      <c r="I82" s="311" t="s">
        <v>723</v>
      </c>
      <c r="J82" s="311">
        <v>15</v>
      </c>
      <c r="K82" s="301"/>
    </row>
    <row r="83" spans="2:11" ht="15" customHeight="1">
      <c r="B83" s="310"/>
      <c r="C83" s="311" t="s">
        <v>736</v>
      </c>
      <c r="D83" s="311"/>
      <c r="E83" s="311"/>
      <c r="F83" s="312" t="s">
        <v>727</v>
      </c>
      <c r="G83" s="311"/>
      <c r="H83" s="311" t="s">
        <v>737</v>
      </c>
      <c r="I83" s="311" t="s">
        <v>723</v>
      </c>
      <c r="J83" s="311">
        <v>20</v>
      </c>
      <c r="K83" s="301"/>
    </row>
    <row r="84" spans="2:11" ht="15" customHeight="1">
      <c r="B84" s="310"/>
      <c r="C84" s="311" t="s">
        <v>738</v>
      </c>
      <c r="D84" s="311"/>
      <c r="E84" s="311"/>
      <c r="F84" s="312" t="s">
        <v>727</v>
      </c>
      <c r="G84" s="311"/>
      <c r="H84" s="311" t="s">
        <v>739</v>
      </c>
      <c r="I84" s="311" t="s">
        <v>723</v>
      </c>
      <c r="J84" s="311">
        <v>20</v>
      </c>
      <c r="K84" s="301"/>
    </row>
    <row r="85" spans="2:11" ht="15" customHeight="1">
      <c r="B85" s="310"/>
      <c r="C85" s="290" t="s">
        <v>740</v>
      </c>
      <c r="D85" s="290"/>
      <c r="E85" s="290"/>
      <c r="F85" s="309" t="s">
        <v>727</v>
      </c>
      <c r="G85" s="308"/>
      <c r="H85" s="290" t="s">
        <v>741</v>
      </c>
      <c r="I85" s="290" t="s">
        <v>723</v>
      </c>
      <c r="J85" s="290">
        <v>50</v>
      </c>
      <c r="K85" s="301"/>
    </row>
    <row r="86" spans="2:11" ht="15" customHeight="1">
      <c r="B86" s="310"/>
      <c r="C86" s="290" t="s">
        <v>742</v>
      </c>
      <c r="D86" s="290"/>
      <c r="E86" s="290"/>
      <c r="F86" s="309" t="s">
        <v>727</v>
      </c>
      <c r="G86" s="308"/>
      <c r="H86" s="290" t="s">
        <v>743</v>
      </c>
      <c r="I86" s="290" t="s">
        <v>723</v>
      </c>
      <c r="J86" s="290">
        <v>20</v>
      </c>
      <c r="K86" s="301"/>
    </row>
    <row r="87" spans="2:11" ht="15" customHeight="1">
      <c r="B87" s="310"/>
      <c r="C87" s="290" t="s">
        <v>744</v>
      </c>
      <c r="D87" s="290"/>
      <c r="E87" s="290"/>
      <c r="F87" s="309" t="s">
        <v>727</v>
      </c>
      <c r="G87" s="308"/>
      <c r="H87" s="290" t="s">
        <v>745</v>
      </c>
      <c r="I87" s="290" t="s">
        <v>723</v>
      </c>
      <c r="J87" s="290">
        <v>20</v>
      </c>
      <c r="K87" s="301"/>
    </row>
    <row r="88" spans="2:11" ht="15" customHeight="1">
      <c r="B88" s="310"/>
      <c r="C88" s="290" t="s">
        <v>746</v>
      </c>
      <c r="D88" s="290"/>
      <c r="E88" s="290"/>
      <c r="F88" s="309" t="s">
        <v>727</v>
      </c>
      <c r="G88" s="308"/>
      <c r="H88" s="290" t="s">
        <v>747</v>
      </c>
      <c r="I88" s="290" t="s">
        <v>723</v>
      </c>
      <c r="J88" s="290">
        <v>50</v>
      </c>
      <c r="K88" s="301"/>
    </row>
    <row r="89" spans="2:11" ht="15" customHeight="1">
      <c r="B89" s="310"/>
      <c r="C89" s="290" t="s">
        <v>748</v>
      </c>
      <c r="D89" s="290"/>
      <c r="E89" s="290"/>
      <c r="F89" s="309" t="s">
        <v>727</v>
      </c>
      <c r="G89" s="308"/>
      <c r="H89" s="290" t="s">
        <v>748</v>
      </c>
      <c r="I89" s="290" t="s">
        <v>723</v>
      </c>
      <c r="J89" s="290">
        <v>50</v>
      </c>
      <c r="K89" s="301"/>
    </row>
    <row r="90" spans="2:11" ht="15" customHeight="1">
      <c r="B90" s="310"/>
      <c r="C90" s="290" t="s">
        <v>121</v>
      </c>
      <c r="D90" s="290"/>
      <c r="E90" s="290"/>
      <c r="F90" s="309" t="s">
        <v>727</v>
      </c>
      <c r="G90" s="308"/>
      <c r="H90" s="290" t="s">
        <v>749</v>
      </c>
      <c r="I90" s="290" t="s">
        <v>723</v>
      </c>
      <c r="J90" s="290">
        <v>255</v>
      </c>
      <c r="K90" s="301"/>
    </row>
    <row r="91" spans="2:11" ht="15" customHeight="1">
      <c r="B91" s="310"/>
      <c r="C91" s="290" t="s">
        <v>750</v>
      </c>
      <c r="D91" s="290"/>
      <c r="E91" s="290"/>
      <c r="F91" s="309" t="s">
        <v>721</v>
      </c>
      <c r="G91" s="308"/>
      <c r="H91" s="290" t="s">
        <v>751</v>
      </c>
      <c r="I91" s="290" t="s">
        <v>752</v>
      </c>
      <c r="J91" s="290"/>
      <c r="K91" s="301"/>
    </row>
    <row r="92" spans="2:11" ht="15" customHeight="1">
      <c r="B92" s="310"/>
      <c r="C92" s="290" t="s">
        <v>753</v>
      </c>
      <c r="D92" s="290"/>
      <c r="E92" s="290"/>
      <c r="F92" s="309" t="s">
        <v>721</v>
      </c>
      <c r="G92" s="308"/>
      <c r="H92" s="290" t="s">
        <v>754</v>
      </c>
      <c r="I92" s="290" t="s">
        <v>755</v>
      </c>
      <c r="J92" s="290"/>
      <c r="K92" s="301"/>
    </row>
    <row r="93" spans="2:11" ht="15" customHeight="1">
      <c r="B93" s="310"/>
      <c r="C93" s="290" t="s">
        <v>756</v>
      </c>
      <c r="D93" s="290"/>
      <c r="E93" s="290"/>
      <c r="F93" s="309" t="s">
        <v>721</v>
      </c>
      <c r="G93" s="308"/>
      <c r="H93" s="290" t="s">
        <v>756</v>
      </c>
      <c r="I93" s="290" t="s">
        <v>755</v>
      </c>
      <c r="J93" s="290"/>
      <c r="K93" s="301"/>
    </row>
    <row r="94" spans="2:11" ht="15" customHeight="1">
      <c r="B94" s="310"/>
      <c r="C94" s="290" t="s">
        <v>41</v>
      </c>
      <c r="D94" s="290"/>
      <c r="E94" s="290"/>
      <c r="F94" s="309" t="s">
        <v>721</v>
      </c>
      <c r="G94" s="308"/>
      <c r="H94" s="290" t="s">
        <v>757</v>
      </c>
      <c r="I94" s="290" t="s">
        <v>755</v>
      </c>
      <c r="J94" s="290"/>
      <c r="K94" s="301"/>
    </row>
    <row r="95" spans="2:11" ht="15" customHeight="1">
      <c r="B95" s="310"/>
      <c r="C95" s="290" t="s">
        <v>51</v>
      </c>
      <c r="D95" s="290"/>
      <c r="E95" s="290"/>
      <c r="F95" s="309" t="s">
        <v>721</v>
      </c>
      <c r="G95" s="308"/>
      <c r="H95" s="290" t="s">
        <v>758</v>
      </c>
      <c r="I95" s="290" t="s">
        <v>755</v>
      </c>
      <c r="J95" s="290"/>
      <c r="K95" s="301"/>
    </row>
    <row r="96" spans="2:11" ht="15" customHeight="1">
      <c r="B96" s="313"/>
      <c r="C96" s="314"/>
      <c r="D96" s="314"/>
      <c r="E96" s="314"/>
      <c r="F96" s="314"/>
      <c r="G96" s="314"/>
      <c r="H96" s="314"/>
      <c r="I96" s="314"/>
      <c r="J96" s="314"/>
      <c r="K96" s="315"/>
    </row>
    <row r="97" spans="2:11" ht="18.75" customHeight="1">
      <c r="B97" s="316"/>
      <c r="C97" s="317"/>
      <c r="D97" s="317"/>
      <c r="E97" s="317"/>
      <c r="F97" s="317"/>
      <c r="G97" s="317"/>
      <c r="H97" s="317"/>
      <c r="I97" s="317"/>
      <c r="J97" s="317"/>
      <c r="K97" s="316"/>
    </row>
    <row r="98" spans="2:11" ht="18.75" customHeight="1">
      <c r="B98" s="296"/>
      <c r="C98" s="296"/>
      <c r="D98" s="296"/>
      <c r="E98" s="296"/>
      <c r="F98" s="296"/>
      <c r="G98" s="296"/>
      <c r="H98" s="296"/>
      <c r="I98" s="296"/>
      <c r="J98" s="296"/>
      <c r="K98" s="296"/>
    </row>
    <row r="99" spans="2:11" ht="7.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9"/>
    </row>
    <row r="100" spans="2:11" ht="45" customHeight="1">
      <c r="B100" s="300"/>
      <c r="C100" s="406" t="s">
        <v>759</v>
      </c>
      <c r="D100" s="406"/>
      <c r="E100" s="406"/>
      <c r="F100" s="406"/>
      <c r="G100" s="406"/>
      <c r="H100" s="406"/>
      <c r="I100" s="406"/>
      <c r="J100" s="406"/>
      <c r="K100" s="301"/>
    </row>
    <row r="101" spans="2:11" ht="17.25" customHeight="1">
      <c r="B101" s="300"/>
      <c r="C101" s="302" t="s">
        <v>715</v>
      </c>
      <c r="D101" s="302"/>
      <c r="E101" s="302"/>
      <c r="F101" s="302" t="s">
        <v>716</v>
      </c>
      <c r="G101" s="303"/>
      <c r="H101" s="302" t="s">
        <v>116</v>
      </c>
      <c r="I101" s="302" t="s">
        <v>60</v>
      </c>
      <c r="J101" s="302" t="s">
        <v>717</v>
      </c>
      <c r="K101" s="301"/>
    </row>
    <row r="102" spans="2:11" ht="17.25" customHeight="1">
      <c r="B102" s="300"/>
      <c r="C102" s="304" t="s">
        <v>718</v>
      </c>
      <c r="D102" s="304"/>
      <c r="E102" s="304"/>
      <c r="F102" s="305" t="s">
        <v>719</v>
      </c>
      <c r="G102" s="306"/>
      <c r="H102" s="304"/>
      <c r="I102" s="304"/>
      <c r="J102" s="304" t="s">
        <v>720</v>
      </c>
      <c r="K102" s="301"/>
    </row>
    <row r="103" spans="2:11" ht="5.25" customHeight="1">
      <c r="B103" s="300"/>
      <c r="C103" s="302"/>
      <c r="D103" s="302"/>
      <c r="E103" s="302"/>
      <c r="F103" s="302"/>
      <c r="G103" s="318"/>
      <c r="H103" s="302"/>
      <c r="I103" s="302"/>
      <c r="J103" s="302"/>
      <c r="K103" s="301"/>
    </row>
    <row r="104" spans="2:11" ht="15" customHeight="1">
      <c r="B104" s="300"/>
      <c r="C104" s="290" t="s">
        <v>56</v>
      </c>
      <c r="D104" s="307"/>
      <c r="E104" s="307"/>
      <c r="F104" s="309" t="s">
        <v>721</v>
      </c>
      <c r="G104" s="318"/>
      <c r="H104" s="290" t="s">
        <v>760</v>
      </c>
      <c r="I104" s="290" t="s">
        <v>723</v>
      </c>
      <c r="J104" s="290">
        <v>20</v>
      </c>
      <c r="K104" s="301"/>
    </row>
    <row r="105" spans="2:11" ht="15" customHeight="1">
      <c r="B105" s="300"/>
      <c r="C105" s="290" t="s">
        <v>724</v>
      </c>
      <c r="D105" s="290"/>
      <c r="E105" s="290"/>
      <c r="F105" s="309" t="s">
        <v>721</v>
      </c>
      <c r="G105" s="290"/>
      <c r="H105" s="290" t="s">
        <v>760</v>
      </c>
      <c r="I105" s="290" t="s">
        <v>723</v>
      </c>
      <c r="J105" s="290">
        <v>120</v>
      </c>
      <c r="K105" s="301"/>
    </row>
    <row r="106" spans="2:11" ht="15" customHeight="1">
      <c r="B106" s="310"/>
      <c r="C106" s="290" t="s">
        <v>726</v>
      </c>
      <c r="D106" s="290"/>
      <c r="E106" s="290"/>
      <c r="F106" s="309" t="s">
        <v>727</v>
      </c>
      <c r="G106" s="290"/>
      <c r="H106" s="290" t="s">
        <v>760</v>
      </c>
      <c r="I106" s="290" t="s">
        <v>723</v>
      </c>
      <c r="J106" s="290">
        <v>50</v>
      </c>
      <c r="K106" s="301"/>
    </row>
    <row r="107" spans="2:11" ht="15" customHeight="1">
      <c r="B107" s="310"/>
      <c r="C107" s="290" t="s">
        <v>729</v>
      </c>
      <c r="D107" s="290"/>
      <c r="E107" s="290"/>
      <c r="F107" s="309" t="s">
        <v>721</v>
      </c>
      <c r="G107" s="290"/>
      <c r="H107" s="290" t="s">
        <v>760</v>
      </c>
      <c r="I107" s="290" t="s">
        <v>731</v>
      </c>
      <c r="J107" s="290"/>
      <c r="K107" s="301"/>
    </row>
    <row r="108" spans="2:11" ht="15" customHeight="1">
      <c r="B108" s="310"/>
      <c r="C108" s="290" t="s">
        <v>740</v>
      </c>
      <c r="D108" s="290"/>
      <c r="E108" s="290"/>
      <c r="F108" s="309" t="s">
        <v>727</v>
      </c>
      <c r="G108" s="290"/>
      <c r="H108" s="290" t="s">
        <v>760</v>
      </c>
      <c r="I108" s="290" t="s">
        <v>723</v>
      </c>
      <c r="J108" s="290">
        <v>50</v>
      </c>
      <c r="K108" s="301"/>
    </row>
    <row r="109" spans="2:11" ht="15" customHeight="1">
      <c r="B109" s="310"/>
      <c r="C109" s="290" t="s">
        <v>748</v>
      </c>
      <c r="D109" s="290"/>
      <c r="E109" s="290"/>
      <c r="F109" s="309" t="s">
        <v>727</v>
      </c>
      <c r="G109" s="290"/>
      <c r="H109" s="290" t="s">
        <v>760</v>
      </c>
      <c r="I109" s="290" t="s">
        <v>723</v>
      </c>
      <c r="J109" s="290">
        <v>50</v>
      </c>
      <c r="K109" s="301"/>
    </row>
    <row r="110" spans="2:11" ht="15" customHeight="1">
      <c r="B110" s="310"/>
      <c r="C110" s="290" t="s">
        <v>746</v>
      </c>
      <c r="D110" s="290"/>
      <c r="E110" s="290"/>
      <c r="F110" s="309" t="s">
        <v>727</v>
      </c>
      <c r="G110" s="290"/>
      <c r="H110" s="290" t="s">
        <v>760</v>
      </c>
      <c r="I110" s="290" t="s">
        <v>723</v>
      </c>
      <c r="J110" s="290">
        <v>50</v>
      </c>
      <c r="K110" s="301"/>
    </row>
    <row r="111" spans="2:11" ht="15" customHeight="1">
      <c r="B111" s="310"/>
      <c r="C111" s="290" t="s">
        <v>56</v>
      </c>
      <c r="D111" s="290"/>
      <c r="E111" s="290"/>
      <c r="F111" s="309" t="s">
        <v>721</v>
      </c>
      <c r="G111" s="290"/>
      <c r="H111" s="290" t="s">
        <v>761</v>
      </c>
      <c r="I111" s="290" t="s">
        <v>723</v>
      </c>
      <c r="J111" s="290">
        <v>20</v>
      </c>
      <c r="K111" s="301"/>
    </row>
    <row r="112" spans="2:11" ht="15" customHeight="1">
      <c r="B112" s="310"/>
      <c r="C112" s="290" t="s">
        <v>762</v>
      </c>
      <c r="D112" s="290"/>
      <c r="E112" s="290"/>
      <c r="F112" s="309" t="s">
        <v>721</v>
      </c>
      <c r="G112" s="290"/>
      <c r="H112" s="290" t="s">
        <v>763</v>
      </c>
      <c r="I112" s="290" t="s">
        <v>723</v>
      </c>
      <c r="J112" s="290">
        <v>120</v>
      </c>
      <c r="K112" s="301"/>
    </row>
    <row r="113" spans="2:11" ht="15" customHeight="1">
      <c r="B113" s="310"/>
      <c r="C113" s="290" t="s">
        <v>41</v>
      </c>
      <c r="D113" s="290"/>
      <c r="E113" s="290"/>
      <c r="F113" s="309" t="s">
        <v>721</v>
      </c>
      <c r="G113" s="290"/>
      <c r="H113" s="290" t="s">
        <v>764</v>
      </c>
      <c r="I113" s="290" t="s">
        <v>755</v>
      </c>
      <c r="J113" s="290"/>
      <c r="K113" s="301"/>
    </row>
    <row r="114" spans="2:11" ht="15" customHeight="1">
      <c r="B114" s="310"/>
      <c r="C114" s="290" t="s">
        <v>51</v>
      </c>
      <c r="D114" s="290"/>
      <c r="E114" s="290"/>
      <c r="F114" s="309" t="s">
        <v>721</v>
      </c>
      <c r="G114" s="290"/>
      <c r="H114" s="290" t="s">
        <v>765</v>
      </c>
      <c r="I114" s="290" t="s">
        <v>755</v>
      </c>
      <c r="J114" s="290"/>
      <c r="K114" s="301"/>
    </row>
    <row r="115" spans="2:11" ht="15" customHeight="1">
      <c r="B115" s="310"/>
      <c r="C115" s="290" t="s">
        <v>60</v>
      </c>
      <c r="D115" s="290"/>
      <c r="E115" s="290"/>
      <c r="F115" s="309" t="s">
        <v>721</v>
      </c>
      <c r="G115" s="290"/>
      <c r="H115" s="290" t="s">
        <v>766</v>
      </c>
      <c r="I115" s="290" t="s">
        <v>767</v>
      </c>
      <c r="J115" s="290"/>
      <c r="K115" s="301"/>
    </row>
    <row r="116" spans="2:11" ht="15" customHeight="1">
      <c r="B116" s="313"/>
      <c r="C116" s="319"/>
      <c r="D116" s="319"/>
      <c r="E116" s="319"/>
      <c r="F116" s="319"/>
      <c r="G116" s="319"/>
      <c r="H116" s="319"/>
      <c r="I116" s="319"/>
      <c r="J116" s="319"/>
      <c r="K116" s="315"/>
    </row>
    <row r="117" spans="2:11" ht="18.75" customHeight="1">
      <c r="B117" s="320"/>
      <c r="C117" s="286"/>
      <c r="D117" s="286"/>
      <c r="E117" s="286"/>
      <c r="F117" s="321"/>
      <c r="G117" s="286"/>
      <c r="H117" s="286"/>
      <c r="I117" s="286"/>
      <c r="J117" s="286"/>
      <c r="K117" s="320"/>
    </row>
    <row r="118" spans="2:11" ht="18.75" customHeight="1">
      <c r="B118" s="296"/>
      <c r="C118" s="296"/>
      <c r="D118" s="296"/>
      <c r="E118" s="296"/>
      <c r="F118" s="296"/>
      <c r="G118" s="296"/>
      <c r="H118" s="296"/>
      <c r="I118" s="296"/>
      <c r="J118" s="296"/>
      <c r="K118" s="296"/>
    </row>
    <row r="119" spans="2:11" ht="7.5" customHeight="1">
      <c r="B119" s="322"/>
      <c r="C119" s="323"/>
      <c r="D119" s="323"/>
      <c r="E119" s="323"/>
      <c r="F119" s="323"/>
      <c r="G119" s="323"/>
      <c r="H119" s="323"/>
      <c r="I119" s="323"/>
      <c r="J119" s="323"/>
      <c r="K119" s="324"/>
    </row>
    <row r="120" spans="2:11" ht="45" customHeight="1">
      <c r="B120" s="325"/>
      <c r="C120" s="401" t="s">
        <v>768</v>
      </c>
      <c r="D120" s="401"/>
      <c r="E120" s="401"/>
      <c r="F120" s="401"/>
      <c r="G120" s="401"/>
      <c r="H120" s="401"/>
      <c r="I120" s="401"/>
      <c r="J120" s="401"/>
      <c r="K120" s="326"/>
    </row>
    <row r="121" spans="2:11" ht="17.25" customHeight="1">
      <c r="B121" s="327"/>
      <c r="C121" s="302" t="s">
        <v>715</v>
      </c>
      <c r="D121" s="302"/>
      <c r="E121" s="302"/>
      <c r="F121" s="302" t="s">
        <v>716</v>
      </c>
      <c r="G121" s="303"/>
      <c r="H121" s="302" t="s">
        <v>116</v>
      </c>
      <c r="I121" s="302" t="s">
        <v>60</v>
      </c>
      <c r="J121" s="302" t="s">
        <v>717</v>
      </c>
      <c r="K121" s="328"/>
    </row>
    <row r="122" spans="2:11" ht="17.25" customHeight="1">
      <c r="B122" s="327"/>
      <c r="C122" s="304" t="s">
        <v>718</v>
      </c>
      <c r="D122" s="304"/>
      <c r="E122" s="304"/>
      <c r="F122" s="305" t="s">
        <v>719</v>
      </c>
      <c r="G122" s="306"/>
      <c r="H122" s="304"/>
      <c r="I122" s="304"/>
      <c r="J122" s="304" t="s">
        <v>720</v>
      </c>
      <c r="K122" s="328"/>
    </row>
    <row r="123" spans="2:11" ht="5.25" customHeight="1">
      <c r="B123" s="329"/>
      <c r="C123" s="307"/>
      <c r="D123" s="307"/>
      <c r="E123" s="307"/>
      <c r="F123" s="307"/>
      <c r="G123" s="290"/>
      <c r="H123" s="307"/>
      <c r="I123" s="307"/>
      <c r="J123" s="307"/>
      <c r="K123" s="330"/>
    </row>
    <row r="124" spans="2:11" ht="15" customHeight="1">
      <c r="B124" s="329"/>
      <c r="C124" s="290" t="s">
        <v>724</v>
      </c>
      <c r="D124" s="307"/>
      <c r="E124" s="307"/>
      <c r="F124" s="309" t="s">
        <v>721</v>
      </c>
      <c r="G124" s="290"/>
      <c r="H124" s="290" t="s">
        <v>760</v>
      </c>
      <c r="I124" s="290" t="s">
        <v>723</v>
      </c>
      <c r="J124" s="290">
        <v>120</v>
      </c>
      <c r="K124" s="331"/>
    </row>
    <row r="125" spans="2:11" ht="15" customHeight="1">
      <c r="B125" s="329"/>
      <c r="C125" s="290" t="s">
        <v>769</v>
      </c>
      <c r="D125" s="290"/>
      <c r="E125" s="290"/>
      <c r="F125" s="309" t="s">
        <v>721</v>
      </c>
      <c r="G125" s="290"/>
      <c r="H125" s="290" t="s">
        <v>770</v>
      </c>
      <c r="I125" s="290" t="s">
        <v>723</v>
      </c>
      <c r="J125" s="290" t="s">
        <v>771</v>
      </c>
      <c r="K125" s="331"/>
    </row>
    <row r="126" spans="2:11" ht="15" customHeight="1">
      <c r="B126" s="329"/>
      <c r="C126" s="290" t="s">
        <v>670</v>
      </c>
      <c r="D126" s="290"/>
      <c r="E126" s="290"/>
      <c r="F126" s="309" t="s">
        <v>721</v>
      </c>
      <c r="G126" s="290"/>
      <c r="H126" s="290" t="s">
        <v>772</v>
      </c>
      <c r="I126" s="290" t="s">
        <v>723</v>
      </c>
      <c r="J126" s="290" t="s">
        <v>771</v>
      </c>
      <c r="K126" s="331"/>
    </row>
    <row r="127" spans="2:11" ht="15" customHeight="1">
      <c r="B127" s="329"/>
      <c r="C127" s="290" t="s">
        <v>732</v>
      </c>
      <c r="D127" s="290"/>
      <c r="E127" s="290"/>
      <c r="F127" s="309" t="s">
        <v>727</v>
      </c>
      <c r="G127" s="290"/>
      <c r="H127" s="290" t="s">
        <v>733</v>
      </c>
      <c r="I127" s="290" t="s">
        <v>723</v>
      </c>
      <c r="J127" s="290">
        <v>15</v>
      </c>
      <c r="K127" s="331"/>
    </row>
    <row r="128" spans="2:11" ht="15" customHeight="1">
      <c r="B128" s="329"/>
      <c r="C128" s="311" t="s">
        <v>734</v>
      </c>
      <c r="D128" s="311"/>
      <c r="E128" s="311"/>
      <c r="F128" s="312" t="s">
        <v>727</v>
      </c>
      <c r="G128" s="311"/>
      <c r="H128" s="311" t="s">
        <v>735</v>
      </c>
      <c r="I128" s="311" t="s">
        <v>723</v>
      </c>
      <c r="J128" s="311">
        <v>15</v>
      </c>
      <c r="K128" s="331"/>
    </row>
    <row r="129" spans="2:11" ht="15" customHeight="1">
      <c r="B129" s="329"/>
      <c r="C129" s="311" t="s">
        <v>736</v>
      </c>
      <c r="D129" s="311"/>
      <c r="E129" s="311"/>
      <c r="F129" s="312" t="s">
        <v>727</v>
      </c>
      <c r="G129" s="311"/>
      <c r="H129" s="311" t="s">
        <v>737</v>
      </c>
      <c r="I129" s="311" t="s">
        <v>723</v>
      </c>
      <c r="J129" s="311">
        <v>20</v>
      </c>
      <c r="K129" s="331"/>
    </row>
    <row r="130" spans="2:11" ht="15" customHeight="1">
      <c r="B130" s="329"/>
      <c r="C130" s="311" t="s">
        <v>738</v>
      </c>
      <c r="D130" s="311"/>
      <c r="E130" s="311"/>
      <c r="F130" s="312" t="s">
        <v>727</v>
      </c>
      <c r="G130" s="311"/>
      <c r="H130" s="311" t="s">
        <v>739</v>
      </c>
      <c r="I130" s="311" t="s">
        <v>723</v>
      </c>
      <c r="J130" s="311">
        <v>20</v>
      </c>
      <c r="K130" s="331"/>
    </row>
    <row r="131" spans="2:11" ht="15" customHeight="1">
      <c r="B131" s="329"/>
      <c r="C131" s="290" t="s">
        <v>726</v>
      </c>
      <c r="D131" s="290"/>
      <c r="E131" s="290"/>
      <c r="F131" s="309" t="s">
        <v>727</v>
      </c>
      <c r="G131" s="290"/>
      <c r="H131" s="290" t="s">
        <v>760</v>
      </c>
      <c r="I131" s="290" t="s">
        <v>723</v>
      </c>
      <c r="J131" s="290">
        <v>50</v>
      </c>
      <c r="K131" s="331"/>
    </row>
    <row r="132" spans="2:11" ht="15" customHeight="1">
      <c r="B132" s="329"/>
      <c r="C132" s="290" t="s">
        <v>740</v>
      </c>
      <c r="D132" s="290"/>
      <c r="E132" s="290"/>
      <c r="F132" s="309" t="s">
        <v>727</v>
      </c>
      <c r="G132" s="290"/>
      <c r="H132" s="290" t="s">
        <v>760</v>
      </c>
      <c r="I132" s="290" t="s">
        <v>723</v>
      </c>
      <c r="J132" s="290">
        <v>50</v>
      </c>
      <c r="K132" s="331"/>
    </row>
    <row r="133" spans="2:11" ht="15" customHeight="1">
      <c r="B133" s="329"/>
      <c r="C133" s="290" t="s">
        <v>746</v>
      </c>
      <c r="D133" s="290"/>
      <c r="E133" s="290"/>
      <c r="F133" s="309" t="s">
        <v>727</v>
      </c>
      <c r="G133" s="290"/>
      <c r="H133" s="290" t="s">
        <v>760</v>
      </c>
      <c r="I133" s="290" t="s">
        <v>723</v>
      </c>
      <c r="J133" s="290">
        <v>50</v>
      </c>
      <c r="K133" s="331"/>
    </row>
    <row r="134" spans="2:11" ht="15" customHeight="1">
      <c r="B134" s="329"/>
      <c r="C134" s="290" t="s">
        <v>748</v>
      </c>
      <c r="D134" s="290"/>
      <c r="E134" s="290"/>
      <c r="F134" s="309" t="s">
        <v>727</v>
      </c>
      <c r="G134" s="290"/>
      <c r="H134" s="290" t="s">
        <v>760</v>
      </c>
      <c r="I134" s="290" t="s">
        <v>723</v>
      </c>
      <c r="J134" s="290">
        <v>50</v>
      </c>
      <c r="K134" s="331"/>
    </row>
    <row r="135" spans="2:11" ht="15" customHeight="1">
      <c r="B135" s="329"/>
      <c r="C135" s="290" t="s">
        <v>121</v>
      </c>
      <c r="D135" s="290"/>
      <c r="E135" s="290"/>
      <c r="F135" s="309" t="s">
        <v>727</v>
      </c>
      <c r="G135" s="290"/>
      <c r="H135" s="290" t="s">
        <v>773</v>
      </c>
      <c r="I135" s="290" t="s">
        <v>723</v>
      </c>
      <c r="J135" s="290">
        <v>255</v>
      </c>
      <c r="K135" s="331"/>
    </row>
    <row r="136" spans="2:11" ht="15" customHeight="1">
      <c r="B136" s="329"/>
      <c r="C136" s="290" t="s">
        <v>750</v>
      </c>
      <c r="D136" s="290"/>
      <c r="E136" s="290"/>
      <c r="F136" s="309" t="s">
        <v>721</v>
      </c>
      <c r="G136" s="290"/>
      <c r="H136" s="290" t="s">
        <v>774</v>
      </c>
      <c r="I136" s="290" t="s">
        <v>752</v>
      </c>
      <c r="J136" s="290"/>
      <c r="K136" s="331"/>
    </row>
    <row r="137" spans="2:11" ht="15" customHeight="1">
      <c r="B137" s="329"/>
      <c r="C137" s="290" t="s">
        <v>753</v>
      </c>
      <c r="D137" s="290"/>
      <c r="E137" s="290"/>
      <c r="F137" s="309" t="s">
        <v>721</v>
      </c>
      <c r="G137" s="290"/>
      <c r="H137" s="290" t="s">
        <v>775</v>
      </c>
      <c r="I137" s="290" t="s">
        <v>755</v>
      </c>
      <c r="J137" s="290"/>
      <c r="K137" s="331"/>
    </row>
    <row r="138" spans="2:11" ht="15" customHeight="1">
      <c r="B138" s="329"/>
      <c r="C138" s="290" t="s">
        <v>756</v>
      </c>
      <c r="D138" s="290"/>
      <c r="E138" s="290"/>
      <c r="F138" s="309" t="s">
        <v>721</v>
      </c>
      <c r="G138" s="290"/>
      <c r="H138" s="290" t="s">
        <v>756</v>
      </c>
      <c r="I138" s="290" t="s">
        <v>755</v>
      </c>
      <c r="J138" s="290"/>
      <c r="K138" s="331"/>
    </row>
    <row r="139" spans="2:11" ht="15" customHeight="1">
      <c r="B139" s="329"/>
      <c r="C139" s="290" t="s">
        <v>41</v>
      </c>
      <c r="D139" s="290"/>
      <c r="E139" s="290"/>
      <c r="F139" s="309" t="s">
        <v>721</v>
      </c>
      <c r="G139" s="290"/>
      <c r="H139" s="290" t="s">
        <v>776</v>
      </c>
      <c r="I139" s="290" t="s">
        <v>755</v>
      </c>
      <c r="J139" s="290"/>
      <c r="K139" s="331"/>
    </row>
    <row r="140" spans="2:11" ht="15" customHeight="1">
      <c r="B140" s="329"/>
      <c r="C140" s="290" t="s">
        <v>777</v>
      </c>
      <c r="D140" s="290"/>
      <c r="E140" s="290"/>
      <c r="F140" s="309" t="s">
        <v>721</v>
      </c>
      <c r="G140" s="290"/>
      <c r="H140" s="290" t="s">
        <v>778</v>
      </c>
      <c r="I140" s="290" t="s">
        <v>755</v>
      </c>
      <c r="J140" s="290"/>
      <c r="K140" s="331"/>
    </row>
    <row r="141" spans="2:11" ht="15" customHeight="1">
      <c r="B141" s="332"/>
      <c r="C141" s="333"/>
      <c r="D141" s="333"/>
      <c r="E141" s="333"/>
      <c r="F141" s="333"/>
      <c r="G141" s="333"/>
      <c r="H141" s="333"/>
      <c r="I141" s="333"/>
      <c r="J141" s="333"/>
      <c r="K141" s="334"/>
    </row>
    <row r="142" spans="2:11" ht="18.75" customHeight="1">
      <c r="B142" s="286"/>
      <c r="C142" s="286"/>
      <c r="D142" s="286"/>
      <c r="E142" s="286"/>
      <c r="F142" s="321"/>
      <c r="G142" s="286"/>
      <c r="H142" s="286"/>
      <c r="I142" s="286"/>
      <c r="J142" s="286"/>
      <c r="K142" s="286"/>
    </row>
    <row r="143" spans="2:11" ht="18.75" customHeight="1">
      <c r="B143" s="296"/>
      <c r="C143" s="296"/>
      <c r="D143" s="296"/>
      <c r="E143" s="296"/>
      <c r="F143" s="296"/>
      <c r="G143" s="296"/>
      <c r="H143" s="296"/>
      <c r="I143" s="296"/>
      <c r="J143" s="296"/>
      <c r="K143" s="296"/>
    </row>
    <row r="144" spans="2:11" ht="7.5" customHeight="1">
      <c r="B144" s="297"/>
      <c r="C144" s="298"/>
      <c r="D144" s="298"/>
      <c r="E144" s="298"/>
      <c r="F144" s="298"/>
      <c r="G144" s="298"/>
      <c r="H144" s="298"/>
      <c r="I144" s="298"/>
      <c r="J144" s="298"/>
      <c r="K144" s="299"/>
    </row>
    <row r="145" spans="2:11" ht="45" customHeight="1">
      <c r="B145" s="300"/>
      <c r="C145" s="406" t="s">
        <v>779</v>
      </c>
      <c r="D145" s="406"/>
      <c r="E145" s="406"/>
      <c r="F145" s="406"/>
      <c r="G145" s="406"/>
      <c r="H145" s="406"/>
      <c r="I145" s="406"/>
      <c r="J145" s="406"/>
      <c r="K145" s="301"/>
    </row>
    <row r="146" spans="2:11" ht="17.25" customHeight="1">
      <c r="B146" s="300"/>
      <c r="C146" s="302" t="s">
        <v>715</v>
      </c>
      <c r="D146" s="302"/>
      <c r="E146" s="302"/>
      <c r="F146" s="302" t="s">
        <v>716</v>
      </c>
      <c r="G146" s="303"/>
      <c r="H146" s="302" t="s">
        <v>116</v>
      </c>
      <c r="I146" s="302" t="s">
        <v>60</v>
      </c>
      <c r="J146" s="302" t="s">
        <v>717</v>
      </c>
      <c r="K146" s="301"/>
    </row>
    <row r="147" spans="2:11" ht="17.25" customHeight="1">
      <c r="B147" s="300"/>
      <c r="C147" s="304" t="s">
        <v>718</v>
      </c>
      <c r="D147" s="304"/>
      <c r="E147" s="304"/>
      <c r="F147" s="305" t="s">
        <v>719</v>
      </c>
      <c r="G147" s="306"/>
      <c r="H147" s="304"/>
      <c r="I147" s="304"/>
      <c r="J147" s="304" t="s">
        <v>720</v>
      </c>
      <c r="K147" s="301"/>
    </row>
    <row r="148" spans="2:11" ht="5.25" customHeight="1">
      <c r="B148" s="310"/>
      <c r="C148" s="307"/>
      <c r="D148" s="307"/>
      <c r="E148" s="307"/>
      <c r="F148" s="307"/>
      <c r="G148" s="308"/>
      <c r="H148" s="307"/>
      <c r="I148" s="307"/>
      <c r="J148" s="307"/>
      <c r="K148" s="331"/>
    </row>
    <row r="149" spans="2:11" ht="15" customHeight="1">
      <c r="B149" s="310"/>
      <c r="C149" s="335" t="s">
        <v>724</v>
      </c>
      <c r="D149" s="290"/>
      <c r="E149" s="290"/>
      <c r="F149" s="336" t="s">
        <v>721</v>
      </c>
      <c r="G149" s="290"/>
      <c r="H149" s="335" t="s">
        <v>760</v>
      </c>
      <c r="I149" s="335" t="s">
        <v>723</v>
      </c>
      <c r="J149" s="335">
        <v>120</v>
      </c>
      <c r="K149" s="331"/>
    </row>
    <row r="150" spans="2:11" ht="15" customHeight="1">
      <c r="B150" s="310"/>
      <c r="C150" s="335" t="s">
        <v>769</v>
      </c>
      <c r="D150" s="290"/>
      <c r="E150" s="290"/>
      <c r="F150" s="336" t="s">
        <v>721</v>
      </c>
      <c r="G150" s="290"/>
      <c r="H150" s="335" t="s">
        <v>780</v>
      </c>
      <c r="I150" s="335" t="s">
        <v>723</v>
      </c>
      <c r="J150" s="335" t="s">
        <v>771</v>
      </c>
      <c r="K150" s="331"/>
    </row>
    <row r="151" spans="2:11" ht="15" customHeight="1">
      <c r="B151" s="310"/>
      <c r="C151" s="335" t="s">
        <v>670</v>
      </c>
      <c r="D151" s="290"/>
      <c r="E151" s="290"/>
      <c r="F151" s="336" t="s">
        <v>721</v>
      </c>
      <c r="G151" s="290"/>
      <c r="H151" s="335" t="s">
        <v>781</v>
      </c>
      <c r="I151" s="335" t="s">
        <v>723</v>
      </c>
      <c r="J151" s="335" t="s">
        <v>771</v>
      </c>
      <c r="K151" s="331"/>
    </row>
    <row r="152" spans="2:11" ht="15" customHeight="1">
      <c r="B152" s="310"/>
      <c r="C152" s="335" t="s">
        <v>726</v>
      </c>
      <c r="D152" s="290"/>
      <c r="E152" s="290"/>
      <c r="F152" s="336" t="s">
        <v>727</v>
      </c>
      <c r="G152" s="290"/>
      <c r="H152" s="335" t="s">
        <v>760</v>
      </c>
      <c r="I152" s="335" t="s">
        <v>723</v>
      </c>
      <c r="J152" s="335">
        <v>50</v>
      </c>
      <c r="K152" s="331"/>
    </row>
    <row r="153" spans="2:11" ht="15" customHeight="1">
      <c r="B153" s="310"/>
      <c r="C153" s="335" t="s">
        <v>729</v>
      </c>
      <c r="D153" s="290"/>
      <c r="E153" s="290"/>
      <c r="F153" s="336" t="s">
        <v>721</v>
      </c>
      <c r="G153" s="290"/>
      <c r="H153" s="335" t="s">
        <v>760</v>
      </c>
      <c r="I153" s="335" t="s">
        <v>731</v>
      </c>
      <c r="J153" s="335"/>
      <c r="K153" s="331"/>
    </row>
    <row r="154" spans="2:11" ht="15" customHeight="1">
      <c r="B154" s="310"/>
      <c r="C154" s="335" t="s">
        <v>740</v>
      </c>
      <c r="D154" s="290"/>
      <c r="E154" s="290"/>
      <c r="F154" s="336" t="s">
        <v>727</v>
      </c>
      <c r="G154" s="290"/>
      <c r="H154" s="335" t="s">
        <v>760</v>
      </c>
      <c r="I154" s="335" t="s">
        <v>723</v>
      </c>
      <c r="J154" s="335">
        <v>50</v>
      </c>
      <c r="K154" s="331"/>
    </row>
    <row r="155" spans="2:11" ht="15" customHeight="1">
      <c r="B155" s="310"/>
      <c r="C155" s="335" t="s">
        <v>748</v>
      </c>
      <c r="D155" s="290"/>
      <c r="E155" s="290"/>
      <c r="F155" s="336" t="s">
        <v>727</v>
      </c>
      <c r="G155" s="290"/>
      <c r="H155" s="335" t="s">
        <v>760</v>
      </c>
      <c r="I155" s="335" t="s">
        <v>723</v>
      </c>
      <c r="J155" s="335">
        <v>50</v>
      </c>
      <c r="K155" s="331"/>
    </row>
    <row r="156" spans="2:11" ht="15" customHeight="1">
      <c r="B156" s="310"/>
      <c r="C156" s="335" t="s">
        <v>746</v>
      </c>
      <c r="D156" s="290"/>
      <c r="E156" s="290"/>
      <c r="F156" s="336" t="s">
        <v>727</v>
      </c>
      <c r="G156" s="290"/>
      <c r="H156" s="335" t="s">
        <v>760</v>
      </c>
      <c r="I156" s="335" t="s">
        <v>723</v>
      </c>
      <c r="J156" s="335">
        <v>50</v>
      </c>
      <c r="K156" s="331"/>
    </row>
    <row r="157" spans="2:11" ht="15" customHeight="1">
      <c r="B157" s="310"/>
      <c r="C157" s="335" t="s">
        <v>100</v>
      </c>
      <c r="D157" s="290"/>
      <c r="E157" s="290"/>
      <c r="F157" s="336" t="s">
        <v>721</v>
      </c>
      <c r="G157" s="290"/>
      <c r="H157" s="335" t="s">
        <v>782</v>
      </c>
      <c r="I157" s="335" t="s">
        <v>723</v>
      </c>
      <c r="J157" s="335" t="s">
        <v>783</v>
      </c>
      <c r="K157" s="331"/>
    </row>
    <row r="158" spans="2:11" ht="15" customHeight="1">
      <c r="B158" s="310"/>
      <c r="C158" s="335" t="s">
        <v>784</v>
      </c>
      <c r="D158" s="290"/>
      <c r="E158" s="290"/>
      <c r="F158" s="336" t="s">
        <v>721</v>
      </c>
      <c r="G158" s="290"/>
      <c r="H158" s="335" t="s">
        <v>785</v>
      </c>
      <c r="I158" s="335" t="s">
        <v>755</v>
      </c>
      <c r="J158" s="335"/>
      <c r="K158" s="331"/>
    </row>
    <row r="159" spans="2:11" ht="15" customHeight="1">
      <c r="B159" s="337"/>
      <c r="C159" s="319"/>
      <c r="D159" s="319"/>
      <c r="E159" s="319"/>
      <c r="F159" s="319"/>
      <c r="G159" s="319"/>
      <c r="H159" s="319"/>
      <c r="I159" s="319"/>
      <c r="J159" s="319"/>
      <c r="K159" s="338"/>
    </row>
    <row r="160" spans="2:11" ht="18.75" customHeight="1">
      <c r="B160" s="286"/>
      <c r="C160" s="290"/>
      <c r="D160" s="290"/>
      <c r="E160" s="290"/>
      <c r="F160" s="309"/>
      <c r="G160" s="290"/>
      <c r="H160" s="290"/>
      <c r="I160" s="290"/>
      <c r="J160" s="290"/>
      <c r="K160" s="286"/>
    </row>
    <row r="161" spans="2:11" ht="18.75" customHeight="1">
      <c r="B161" s="296"/>
      <c r="C161" s="296"/>
      <c r="D161" s="296"/>
      <c r="E161" s="296"/>
      <c r="F161" s="296"/>
      <c r="G161" s="296"/>
      <c r="H161" s="296"/>
      <c r="I161" s="296"/>
      <c r="J161" s="296"/>
      <c r="K161" s="296"/>
    </row>
    <row r="162" spans="2:11" ht="7.5" customHeight="1">
      <c r="B162" s="278"/>
      <c r="C162" s="279"/>
      <c r="D162" s="279"/>
      <c r="E162" s="279"/>
      <c r="F162" s="279"/>
      <c r="G162" s="279"/>
      <c r="H162" s="279"/>
      <c r="I162" s="279"/>
      <c r="J162" s="279"/>
      <c r="K162" s="280"/>
    </row>
    <row r="163" spans="2:11" ht="45" customHeight="1">
      <c r="B163" s="281"/>
      <c r="C163" s="401" t="s">
        <v>786</v>
      </c>
      <c r="D163" s="401"/>
      <c r="E163" s="401"/>
      <c r="F163" s="401"/>
      <c r="G163" s="401"/>
      <c r="H163" s="401"/>
      <c r="I163" s="401"/>
      <c r="J163" s="401"/>
      <c r="K163" s="282"/>
    </row>
    <row r="164" spans="2:11" ht="17.25" customHeight="1">
      <c r="B164" s="281"/>
      <c r="C164" s="302" t="s">
        <v>715</v>
      </c>
      <c r="D164" s="302"/>
      <c r="E164" s="302"/>
      <c r="F164" s="302" t="s">
        <v>716</v>
      </c>
      <c r="G164" s="339"/>
      <c r="H164" s="340" t="s">
        <v>116</v>
      </c>
      <c r="I164" s="340" t="s">
        <v>60</v>
      </c>
      <c r="J164" s="302" t="s">
        <v>717</v>
      </c>
      <c r="K164" s="282"/>
    </row>
    <row r="165" spans="2:11" ht="17.25" customHeight="1">
      <c r="B165" s="283"/>
      <c r="C165" s="304" t="s">
        <v>718</v>
      </c>
      <c r="D165" s="304"/>
      <c r="E165" s="304"/>
      <c r="F165" s="305" t="s">
        <v>719</v>
      </c>
      <c r="G165" s="341"/>
      <c r="H165" s="342"/>
      <c r="I165" s="342"/>
      <c r="J165" s="304" t="s">
        <v>720</v>
      </c>
      <c r="K165" s="284"/>
    </row>
    <row r="166" spans="2:11" ht="5.25" customHeight="1">
      <c r="B166" s="310"/>
      <c r="C166" s="307"/>
      <c r="D166" s="307"/>
      <c r="E166" s="307"/>
      <c r="F166" s="307"/>
      <c r="G166" s="308"/>
      <c r="H166" s="307"/>
      <c r="I166" s="307"/>
      <c r="J166" s="307"/>
      <c r="K166" s="331"/>
    </row>
    <row r="167" spans="2:11" ht="15" customHeight="1">
      <c r="B167" s="310"/>
      <c r="C167" s="290" t="s">
        <v>724</v>
      </c>
      <c r="D167" s="290"/>
      <c r="E167" s="290"/>
      <c r="F167" s="309" t="s">
        <v>721</v>
      </c>
      <c r="G167" s="290"/>
      <c r="H167" s="290" t="s">
        <v>760</v>
      </c>
      <c r="I167" s="290" t="s">
        <v>723</v>
      </c>
      <c r="J167" s="290">
        <v>120</v>
      </c>
      <c r="K167" s="331"/>
    </row>
    <row r="168" spans="2:11" ht="15" customHeight="1">
      <c r="B168" s="310"/>
      <c r="C168" s="290" t="s">
        <v>769</v>
      </c>
      <c r="D168" s="290"/>
      <c r="E168" s="290"/>
      <c r="F168" s="309" t="s">
        <v>721</v>
      </c>
      <c r="G168" s="290"/>
      <c r="H168" s="290" t="s">
        <v>770</v>
      </c>
      <c r="I168" s="290" t="s">
        <v>723</v>
      </c>
      <c r="J168" s="290" t="s">
        <v>771</v>
      </c>
      <c r="K168" s="331"/>
    </row>
    <row r="169" spans="2:11" ht="15" customHeight="1">
      <c r="B169" s="310"/>
      <c r="C169" s="290" t="s">
        <v>670</v>
      </c>
      <c r="D169" s="290"/>
      <c r="E169" s="290"/>
      <c r="F169" s="309" t="s">
        <v>721</v>
      </c>
      <c r="G169" s="290"/>
      <c r="H169" s="290" t="s">
        <v>787</v>
      </c>
      <c r="I169" s="290" t="s">
        <v>723</v>
      </c>
      <c r="J169" s="290" t="s">
        <v>771</v>
      </c>
      <c r="K169" s="331"/>
    </row>
    <row r="170" spans="2:11" ht="15" customHeight="1">
      <c r="B170" s="310"/>
      <c r="C170" s="290" t="s">
        <v>726</v>
      </c>
      <c r="D170" s="290"/>
      <c r="E170" s="290"/>
      <c r="F170" s="309" t="s">
        <v>727</v>
      </c>
      <c r="G170" s="290"/>
      <c r="H170" s="290" t="s">
        <v>787</v>
      </c>
      <c r="I170" s="290" t="s">
        <v>723</v>
      </c>
      <c r="J170" s="290">
        <v>50</v>
      </c>
      <c r="K170" s="331"/>
    </row>
    <row r="171" spans="2:11" ht="15" customHeight="1">
      <c r="B171" s="310"/>
      <c r="C171" s="290" t="s">
        <v>729</v>
      </c>
      <c r="D171" s="290"/>
      <c r="E171" s="290"/>
      <c r="F171" s="309" t="s">
        <v>721</v>
      </c>
      <c r="G171" s="290"/>
      <c r="H171" s="290" t="s">
        <v>787</v>
      </c>
      <c r="I171" s="290" t="s">
        <v>731</v>
      </c>
      <c r="J171" s="290"/>
      <c r="K171" s="331"/>
    </row>
    <row r="172" spans="2:11" ht="15" customHeight="1">
      <c r="B172" s="310"/>
      <c r="C172" s="290" t="s">
        <v>740</v>
      </c>
      <c r="D172" s="290"/>
      <c r="E172" s="290"/>
      <c r="F172" s="309" t="s">
        <v>727</v>
      </c>
      <c r="G172" s="290"/>
      <c r="H172" s="290" t="s">
        <v>787</v>
      </c>
      <c r="I172" s="290" t="s">
        <v>723</v>
      </c>
      <c r="J172" s="290">
        <v>50</v>
      </c>
      <c r="K172" s="331"/>
    </row>
    <row r="173" spans="2:11" ht="15" customHeight="1">
      <c r="B173" s="310"/>
      <c r="C173" s="290" t="s">
        <v>748</v>
      </c>
      <c r="D173" s="290"/>
      <c r="E173" s="290"/>
      <c r="F173" s="309" t="s">
        <v>727</v>
      </c>
      <c r="G173" s="290"/>
      <c r="H173" s="290" t="s">
        <v>787</v>
      </c>
      <c r="I173" s="290" t="s">
        <v>723</v>
      </c>
      <c r="J173" s="290">
        <v>50</v>
      </c>
      <c r="K173" s="331"/>
    </row>
    <row r="174" spans="2:11" ht="15" customHeight="1">
      <c r="B174" s="310"/>
      <c r="C174" s="290" t="s">
        <v>746</v>
      </c>
      <c r="D174" s="290"/>
      <c r="E174" s="290"/>
      <c r="F174" s="309" t="s">
        <v>727</v>
      </c>
      <c r="G174" s="290"/>
      <c r="H174" s="290" t="s">
        <v>787</v>
      </c>
      <c r="I174" s="290" t="s">
        <v>723</v>
      </c>
      <c r="J174" s="290">
        <v>50</v>
      </c>
      <c r="K174" s="331"/>
    </row>
    <row r="175" spans="2:11" ht="15" customHeight="1">
      <c r="B175" s="310"/>
      <c r="C175" s="290" t="s">
        <v>115</v>
      </c>
      <c r="D175" s="290"/>
      <c r="E175" s="290"/>
      <c r="F175" s="309" t="s">
        <v>721</v>
      </c>
      <c r="G175" s="290"/>
      <c r="H175" s="290" t="s">
        <v>788</v>
      </c>
      <c r="I175" s="290" t="s">
        <v>789</v>
      </c>
      <c r="J175" s="290"/>
      <c r="K175" s="331"/>
    </row>
    <row r="176" spans="2:11" ht="15" customHeight="1">
      <c r="B176" s="310"/>
      <c r="C176" s="290" t="s">
        <v>60</v>
      </c>
      <c r="D176" s="290"/>
      <c r="E176" s="290"/>
      <c r="F176" s="309" t="s">
        <v>721</v>
      </c>
      <c r="G176" s="290"/>
      <c r="H176" s="290" t="s">
        <v>790</v>
      </c>
      <c r="I176" s="290" t="s">
        <v>791</v>
      </c>
      <c r="J176" s="290">
        <v>1</v>
      </c>
      <c r="K176" s="331"/>
    </row>
    <row r="177" spans="2:11" ht="15" customHeight="1">
      <c r="B177" s="310"/>
      <c r="C177" s="290" t="s">
        <v>56</v>
      </c>
      <c r="D177" s="290"/>
      <c r="E177" s="290"/>
      <c r="F177" s="309" t="s">
        <v>721</v>
      </c>
      <c r="G177" s="290"/>
      <c r="H177" s="290" t="s">
        <v>792</v>
      </c>
      <c r="I177" s="290" t="s">
        <v>723</v>
      </c>
      <c r="J177" s="290">
        <v>20</v>
      </c>
      <c r="K177" s="331"/>
    </row>
    <row r="178" spans="2:11" ht="15" customHeight="1">
      <c r="B178" s="310"/>
      <c r="C178" s="290" t="s">
        <v>116</v>
      </c>
      <c r="D178" s="290"/>
      <c r="E178" s="290"/>
      <c r="F178" s="309" t="s">
        <v>721</v>
      </c>
      <c r="G178" s="290"/>
      <c r="H178" s="290" t="s">
        <v>793</v>
      </c>
      <c r="I178" s="290" t="s">
        <v>723</v>
      </c>
      <c r="J178" s="290">
        <v>255</v>
      </c>
      <c r="K178" s="331"/>
    </row>
    <row r="179" spans="2:11" ht="15" customHeight="1">
      <c r="B179" s="310"/>
      <c r="C179" s="290" t="s">
        <v>117</v>
      </c>
      <c r="D179" s="290"/>
      <c r="E179" s="290"/>
      <c r="F179" s="309" t="s">
        <v>721</v>
      </c>
      <c r="G179" s="290"/>
      <c r="H179" s="290" t="s">
        <v>686</v>
      </c>
      <c r="I179" s="290" t="s">
        <v>723</v>
      </c>
      <c r="J179" s="290">
        <v>10</v>
      </c>
      <c r="K179" s="331"/>
    </row>
    <row r="180" spans="2:11" ht="15" customHeight="1">
      <c r="B180" s="310"/>
      <c r="C180" s="290" t="s">
        <v>118</v>
      </c>
      <c r="D180" s="290"/>
      <c r="E180" s="290"/>
      <c r="F180" s="309" t="s">
        <v>721</v>
      </c>
      <c r="G180" s="290"/>
      <c r="H180" s="290" t="s">
        <v>794</v>
      </c>
      <c r="I180" s="290" t="s">
        <v>755</v>
      </c>
      <c r="J180" s="290"/>
      <c r="K180" s="331"/>
    </row>
    <row r="181" spans="2:11" ht="15" customHeight="1">
      <c r="B181" s="310"/>
      <c r="C181" s="290" t="s">
        <v>795</v>
      </c>
      <c r="D181" s="290"/>
      <c r="E181" s="290"/>
      <c r="F181" s="309" t="s">
        <v>721</v>
      </c>
      <c r="G181" s="290"/>
      <c r="H181" s="290" t="s">
        <v>796</v>
      </c>
      <c r="I181" s="290" t="s">
        <v>755</v>
      </c>
      <c r="J181" s="290"/>
      <c r="K181" s="331"/>
    </row>
    <row r="182" spans="2:11" ht="15" customHeight="1">
      <c r="B182" s="310"/>
      <c r="C182" s="290" t="s">
        <v>784</v>
      </c>
      <c r="D182" s="290"/>
      <c r="E182" s="290"/>
      <c r="F182" s="309" t="s">
        <v>721</v>
      </c>
      <c r="G182" s="290"/>
      <c r="H182" s="290" t="s">
        <v>797</v>
      </c>
      <c r="I182" s="290" t="s">
        <v>755</v>
      </c>
      <c r="J182" s="290"/>
      <c r="K182" s="331"/>
    </row>
    <row r="183" spans="2:11" ht="15" customHeight="1">
      <c r="B183" s="310"/>
      <c r="C183" s="290" t="s">
        <v>120</v>
      </c>
      <c r="D183" s="290"/>
      <c r="E183" s="290"/>
      <c r="F183" s="309" t="s">
        <v>727</v>
      </c>
      <c r="G183" s="290"/>
      <c r="H183" s="290" t="s">
        <v>798</v>
      </c>
      <c r="I183" s="290" t="s">
        <v>723</v>
      </c>
      <c r="J183" s="290">
        <v>50</v>
      </c>
      <c r="K183" s="331"/>
    </row>
    <row r="184" spans="2:11" ht="15" customHeight="1">
      <c r="B184" s="310"/>
      <c r="C184" s="290" t="s">
        <v>799</v>
      </c>
      <c r="D184" s="290"/>
      <c r="E184" s="290"/>
      <c r="F184" s="309" t="s">
        <v>727</v>
      </c>
      <c r="G184" s="290"/>
      <c r="H184" s="290" t="s">
        <v>800</v>
      </c>
      <c r="I184" s="290" t="s">
        <v>801</v>
      </c>
      <c r="J184" s="290"/>
      <c r="K184" s="331"/>
    </row>
    <row r="185" spans="2:11" ht="15" customHeight="1">
      <c r="B185" s="310"/>
      <c r="C185" s="290" t="s">
        <v>802</v>
      </c>
      <c r="D185" s="290"/>
      <c r="E185" s="290"/>
      <c r="F185" s="309" t="s">
        <v>727</v>
      </c>
      <c r="G185" s="290"/>
      <c r="H185" s="290" t="s">
        <v>803</v>
      </c>
      <c r="I185" s="290" t="s">
        <v>801</v>
      </c>
      <c r="J185" s="290"/>
      <c r="K185" s="331"/>
    </row>
    <row r="186" spans="2:11" ht="15" customHeight="1">
      <c r="B186" s="310"/>
      <c r="C186" s="290" t="s">
        <v>804</v>
      </c>
      <c r="D186" s="290"/>
      <c r="E186" s="290"/>
      <c r="F186" s="309" t="s">
        <v>727</v>
      </c>
      <c r="G186" s="290"/>
      <c r="H186" s="290" t="s">
        <v>805</v>
      </c>
      <c r="I186" s="290" t="s">
        <v>801</v>
      </c>
      <c r="J186" s="290"/>
      <c r="K186" s="331"/>
    </row>
    <row r="187" spans="2:11" ht="15" customHeight="1">
      <c r="B187" s="310"/>
      <c r="C187" s="343" t="s">
        <v>806</v>
      </c>
      <c r="D187" s="290"/>
      <c r="E187" s="290"/>
      <c r="F187" s="309" t="s">
        <v>727</v>
      </c>
      <c r="G187" s="290"/>
      <c r="H187" s="290" t="s">
        <v>807</v>
      </c>
      <c r="I187" s="290" t="s">
        <v>808</v>
      </c>
      <c r="J187" s="344" t="s">
        <v>809</v>
      </c>
      <c r="K187" s="331"/>
    </row>
    <row r="188" spans="2:11" ht="15" customHeight="1">
      <c r="B188" s="310"/>
      <c r="C188" s="295" t="s">
        <v>45</v>
      </c>
      <c r="D188" s="290"/>
      <c r="E188" s="290"/>
      <c r="F188" s="309" t="s">
        <v>721</v>
      </c>
      <c r="G188" s="290"/>
      <c r="H188" s="286" t="s">
        <v>810</v>
      </c>
      <c r="I188" s="290" t="s">
        <v>811</v>
      </c>
      <c r="J188" s="290"/>
      <c r="K188" s="331"/>
    </row>
    <row r="189" spans="2:11" ht="15" customHeight="1">
      <c r="B189" s="310"/>
      <c r="C189" s="295" t="s">
        <v>812</v>
      </c>
      <c r="D189" s="290"/>
      <c r="E189" s="290"/>
      <c r="F189" s="309" t="s">
        <v>721</v>
      </c>
      <c r="G189" s="290"/>
      <c r="H189" s="290" t="s">
        <v>813</v>
      </c>
      <c r="I189" s="290" t="s">
        <v>755</v>
      </c>
      <c r="J189" s="290"/>
      <c r="K189" s="331"/>
    </row>
    <row r="190" spans="2:11" ht="15" customHeight="1">
      <c r="B190" s="310"/>
      <c r="C190" s="295" t="s">
        <v>814</v>
      </c>
      <c r="D190" s="290"/>
      <c r="E190" s="290"/>
      <c r="F190" s="309" t="s">
        <v>721</v>
      </c>
      <c r="G190" s="290"/>
      <c r="H190" s="290" t="s">
        <v>815</v>
      </c>
      <c r="I190" s="290" t="s">
        <v>755</v>
      </c>
      <c r="J190" s="290"/>
      <c r="K190" s="331"/>
    </row>
    <row r="191" spans="2:11" ht="15" customHeight="1">
      <c r="B191" s="310"/>
      <c r="C191" s="295" t="s">
        <v>816</v>
      </c>
      <c r="D191" s="290"/>
      <c r="E191" s="290"/>
      <c r="F191" s="309" t="s">
        <v>727</v>
      </c>
      <c r="G191" s="290"/>
      <c r="H191" s="290" t="s">
        <v>817</v>
      </c>
      <c r="I191" s="290" t="s">
        <v>755</v>
      </c>
      <c r="J191" s="290"/>
      <c r="K191" s="331"/>
    </row>
    <row r="192" spans="2:11" ht="15" customHeight="1">
      <c r="B192" s="337"/>
      <c r="C192" s="345"/>
      <c r="D192" s="319"/>
      <c r="E192" s="319"/>
      <c r="F192" s="319"/>
      <c r="G192" s="319"/>
      <c r="H192" s="319"/>
      <c r="I192" s="319"/>
      <c r="J192" s="319"/>
      <c r="K192" s="338"/>
    </row>
    <row r="193" spans="2:11" ht="18.75" customHeight="1">
      <c r="B193" s="286"/>
      <c r="C193" s="290"/>
      <c r="D193" s="290"/>
      <c r="E193" s="290"/>
      <c r="F193" s="309"/>
      <c r="G193" s="290"/>
      <c r="H193" s="290"/>
      <c r="I193" s="290"/>
      <c r="J193" s="290"/>
      <c r="K193" s="286"/>
    </row>
    <row r="194" spans="2:11" ht="18.75" customHeight="1">
      <c r="B194" s="286"/>
      <c r="C194" s="290"/>
      <c r="D194" s="290"/>
      <c r="E194" s="290"/>
      <c r="F194" s="309"/>
      <c r="G194" s="290"/>
      <c r="H194" s="290"/>
      <c r="I194" s="290"/>
      <c r="J194" s="290"/>
      <c r="K194" s="286"/>
    </row>
    <row r="195" spans="2:11" ht="18.75" customHeight="1">
      <c r="B195" s="296"/>
      <c r="C195" s="296"/>
      <c r="D195" s="296"/>
      <c r="E195" s="296"/>
      <c r="F195" s="296"/>
      <c r="G195" s="296"/>
      <c r="H195" s="296"/>
      <c r="I195" s="296"/>
      <c r="J195" s="296"/>
      <c r="K195" s="296"/>
    </row>
    <row r="196" spans="2:11">
      <c r="B196" s="278"/>
      <c r="C196" s="279"/>
      <c r="D196" s="279"/>
      <c r="E196" s="279"/>
      <c r="F196" s="279"/>
      <c r="G196" s="279"/>
      <c r="H196" s="279"/>
      <c r="I196" s="279"/>
      <c r="J196" s="279"/>
      <c r="K196" s="280"/>
    </row>
    <row r="197" spans="2:11" ht="21">
      <c r="B197" s="281"/>
      <c r="C197" s="401" t="s">
        <v>818</v>
      </c>
      <c r="D197" s="401"/>
      <c r="E197" s="401"/>
      <c r="F197" s="401"/>
      <c r="G197" s="401"/>
      <c r="H197" s="401"/>
      <c r="I197" s="401"/>
      <c r="J197" s="401"/>
      <c r="K197" s="282"/>
    </row>
    <row r="198" spans="2:11" ht="25.5" customHeight="1">
      <c r="B198" s="281"/>
      <c r="C198" s="346" t="s">
        <v>819</v>
      </c>
      <c r="D198" s="346"/>
      <c r="E198" s="346"/>
      <c r="F198" s="346" t="s">
        <v>820</v>
      </c>
      <c r="G198" s="347"/>
      <c r="H198" s="407" t="s">
        <v>821</v>
      </c>
      <c r="I198" s="407"/>
      <c r="J198" s="407"/>
      <c r="K198" s="282"/>
    </row>
    <row r="199" spans="2:11" ht="5.25" customHeight="1">
      <c r="B199" s="310"/>
      <c r="C199" s="307"/>
      <c r="D199" s="307"/>
      <c r="E199" s="307"/>
      <c r="F199" s="307"/>
      <c r="G199" s="290"/>
      <c r="H199" s="307"/>
      <c r="I199" s="307"/>
      <c r="J199" s="307"/>
      <c r="K199" s="331"/>
    </row>
    <row r="200" spans="2:11" ht="15" customHeight="1">
      <c r="B200" s="310"/>
      <c r="C200" s="290" t="s">
        <v>811</v>
      </c>
      <c r="D200" s="290"/>
      <c r="E200" s="290"/>
      <c r="F200" s="309" t="s">
        <v>46</v>
      </c>
      <c r="G200" s="290"/>
      <c r="H200" s="403" t="s">
        <v>822</v>
      </c>
      <c r="I200" s="403"/>
      <c r="J200" s="403"/>
      <c r="K200" s="331"/>
    </row>
    <row r="201" spans="2:11" ht="15" customHeight="1">
      <c r="B201" s="310"/>
      <c r="C201" s="316"/>
      <c r="D201" s="290"/>
      <c r="E201" s="290"/>
      <c r="F201" s="309" t="s">
        <v>47</v>
      </c>
      <c r="G201" s="290"/>
      <c r="H201" s="403" t="s">
        <v>823</v>
      </c>
      <c r="I201" s="403"/>
      <c r="J201" s="403"/>
      <c r="K201" s="331"/>
    </row>
    <row r="202" spans="2:11" ht="15" customHeight="1">
      <c r="B202" s="310"/>
      <c r="C202" s="316"/>
      <c r="D202" s="290"/>
      <c r="E202" s="290"/>
      <c r="F202" s="309" t="s">
        <v>50</v>
      </c>
      <c r="G202" s="290"/>
      <c r="H202" s="403" t="s">
        <v>824</v>
      </c>
      <c r="I202" s="403"/>
      <c r="J202" s="403"/>
      <c r="K202" s="331"/>
    </row>
    <row r="203" spans="2:11" ht="15" customHeight="1">
      <c r="B203" s="310"/>
      <c r="C203" s="290"/>
      <c r="D203" s="290"/>
      <c r="E203" s="290"/>
      <c r="F203" s="309" t="s">
        <v>48</v>
      </c>
      <c r="G203" s="290"/>
      <c r="H203" s="403" t="s">
        <v>825</v>
      </c>
      <c r="I203" s="403"/>
      <c r="J203" s="403"/>
      <c r="K203" s="331"/>
    </row>
    <row r="204" spans="2:11" ht="15" customHeight="1">
      <c r="B204" s="310"/>
      <c r="C204" s="290"/>
      <c r="D204" s="290"/>
      <c r="E204" s="290"/>
      <c r="F204" s="309" t="s">
        <v>49</v>
      </c>
      <c r="G204" s="290"/>
      <c r="H204" s="403" t="s">
        <v>826</v>
      </c>
      <c r="I204" s="403"/>
      <c r="J204" s="403"/>
      <c r="K204" s="331"/>
    </row>
    <row r="205" spans="2:11" ht="15" customHeight="1">
      <c r="B205" s="310"/>
      <c r="C205" s="290"/>
      <c r="D205" s="290"/>
      <c r="E205" s="290"/>
      <c r="F205" s="309"/>
      <c r="G205" s="290"/>
      <c r="H205" s="290"/>
      <c r="I205" s="290"/>
      <c r="J205" s="290"/>
      <c r="K205" s="331"/>
    </row>
    <row r="206" spans="2:11" ht="15" customHeight="1">
      <c r="B206" s="310"/>
      <c r="C206" s="290" t="s">
        <v>767</v>
      </c>
      <c r="D206" s="290"/>
      <c r="E206" s="290"/>
      <c r="F206" s="309" t="s">
        <v>81</v>
      </c>
      <c r="G206" s="290"/>
      <c r="H206" s="403" t="s">
        <v>827</v>
      </c>
      <c r="I206" s="403"/>
      <c r="J206" s="403"/>
      <c r="K206" s="331"/>
    </row>
    <row r="207" spans="2:11" ht="15" customHeight="1">
      <c r="B207" s="310"/>
      <c r="C207" s="316"/>
      <c r="D207" s="290"/>
      <c r="E207" s="290"/>
      <c r="F207" s="309" t="s">
        <v>664</v>
      </c>
      <c r="G207" s="290"/>
      <c r="H207" s="403" t="s">
        <v>665</v>
      </c>
      <c r="I207" s="403"/>
      <c r="J207" s="403"/>
      <c r="K207" s="331"/>
    </row>
    <row r="208" spans="2:11" ht="15" customHeight="1">
      <c r="B208" s="310"/>
      <c r="C208" s="290"/>
      <c r="D208" s="290"/>
      <c r="E208" s="290"/>
      <c r="F208" s="309" t="s">
        <v>662</v>
      </c>
      <c r="G208" s="290"/>
      <c r="H208" s="403" t="s">
        <v>828</v>
      </c>
      <c r="I208" s="403"/>
      <c r="J208" s="403"/>
      <c r="K208" s="331"/>
    </row>
    <row r="209" spans="2:11" ht="15" customHeight="1">
      <c r="B209" s="348"/>
      <c r="C209" s="316"/>
      <c r="D209" s="316"/>
      <c r="E209" s="316"/>
      <c r="F209" s="309" t="s">
        <v>666</v>
      </c>
      <c r="G209" s="295"/>
      <c r="H209" s="402" t="s">
        <v>667</v>
      </c>
      <c r="I209" s="402"/>
      <c r="J209" s="402"/>
      <c r="K209" s="349"/>
    </row>
    <row r="210" spans="2:11" ht="15" customHeight="1">
      <c r="B210" s="348"/>
      <c r="C210" s="316"/>
      <c r="D210" s="316"/>
      <c r="E210" s="316"/>
      <c r="F210" s="309" t="s">
        <v>668</v>
      </c>
      <c r="G210" s="295"/>
      <c r="H210" s="402" t="s">
        <v>829</v>
      </c>
      <c r="I210" s="402"/>
      <c r="J210" s="402"/>
      <c r="K210" s="349"/>
    </row>
    <row r="211" spans="2:11" ht="15" customHeight="1">
      <c r="B211" s="348"/>
      <c r="C211" s="316"/>
      <c r="D211" s="316"/>
      <c r="E211" s="316"/>
      <c r="F211" s="350"/>
      <c r="G211" s="295"/>
      <c r="H211" s="351"/>
      <c r="I211" s="351"/>
      <c r="J211" s="351"/>
      <c r="K211" s="349"/>
    </row>
    <row r="212" spans="2:11" ht="15" customHeight="1">
      <c r="B212" s="348"/>
      <c r="C212" s="290" t="s">
        <v>791</v>
      </c>
      <c r="D212" s="316"/>
      <c r="E212" s="316"/>
      <c r="F212" s="309">
        <v>1</v>
      </c>
      <c r="G212" s="295"/>
      <c r="H212" s="402" t="s">
        <v>830</v>
      </c>
      <c r="I212" s="402"/>
      <c r="J212" s="402"/>
      <c r="K212" s="349"/>
    </row>
    <row r="213" spans="2:11" ht="15" customHeight="1">
      <c r="B213" s="348"/>
      <c r="C213" s="316"/>
      <c r="D213" s="316"/>
      <c r="E213" s="316"/>
      <c r="F213" s="309">
        <v>2</v>
      </c>
      <c r="G213" s="295"/>
      <c r="H213" s="402" t="s">
        <v>831</v>
      </c>
      <c r="I213" s="402"/>
      <c r="J213" s="402"/>
      <c r="K213" s="349"/>
    </row>
    <row r="214" spans="2:11" ht="15" customHeight="1">
      <c r="B214" s="348"/>
      <c r="C214" s="316"/>
      <c r="D214" s="316"/>
      <c r="E214" s="316"/>
      <c r="F214" s="309">
        <v>3</v>
      </c>
      <c r="G214" s="295"/>
      <c r="H214" s="402" t="s">
        <v>832</v>
      </c>
      <c r="I214" s="402"/>
      <c r="J214" s="402"/>
      <c r="K214" s="349"/>
    </row>
    <row r="215" spans="2:11" ht="15" customHeight="1">
      <c r="B215" s="348"/>
      <c r="C215" s="316"/>
      <c r="D215" s="316"/>
      <c r="E215" s="316"/>
      <c r="F215" s="309">
        <v>4</v>
      </c>
      <c r="G215" s="295"/>
      <c r="H215" s="402" t="s">
        <v>833</v>
      </c>
      <c r="I215" s="402"/>
      <c r="J215" s="402"/>
      <c r="K215" s="349"/>
    </row>
    <row r="216" spans="2:11" ht="12.75" customHeight="1">
      <c r="B216" s="352"/>
      <c r="C216" s="353"/>
      <c r="D216" s="353"/>
      <c r="E216" s="353"/>
      <c r="F216" s="353"/>
      <c r="G216" s="353"/>
      <c r="H216" s="353"/>
      <c r="I216" s="353"/>
      <c r="J216" s="353"/>
      <c r="K216" s="354"/>
    </row>
  </sheetData>
  <sheetProtection algorithmName="SHA-512" hashValue="Rzh5enHjGQ9Gcrs9m2u4zQQ7Ni6oeZAVuPH1Ay5tMRJEPNXUQL0zgKjDHJRu+f2LYgLBgAGSuuZFklj+4D7pvQ==" saltValue="mqDzPLYt1oiWokPrtinOsw==" spinCount="100000" sheet="1" objects="1" scenarios="1" formatCells="0" formatColumns="0" formatRows="0" sort="0" autoFilter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03-2019 - SO 100 OBJEKTY ...</vt:lpstr>
      <vt:lpstr>03-2019-1 - Vedlejší a os...</vt:lpstr>
      <vt:lpstr>Pokyny pro vyplnění</vt:lpstr>
      <vt:lpstr>'03-2019 - SO 100 OBJEKTY ...'!Názvy_tisku</vt:lpstr>
      <vt:lpstr>'03-2019-1 - Vedlejší a os...'!Názvy_tisku</vt:lpstr>
      <vt:lpstr>'Rekapitulace stavby'!Názvy_tisku</vt:lpstr>
      <vt:lpstr>'03-2019 - SO 100 OBJEKTY ...'!Oblast_tisku</vt:lpstr>
      <vt:lpstr>'03-2019-1 - Vedlejší a os...'!Oblast_tisku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Office-PC\Office</dc:creator>
  <cp:lastModifiedBy>Office</cp:lastModifiedBy>
  <dcterms:created xsi:type="dcterms:W3CDTF">2019-03-12T12:32:51Z</dcterms:created>
  <dcterms:modified xsi:type="dcterms:W3CDTF">2019-03-12T12:35:51Z</dcterms:modified>
</cp:coreProperties>
</file>